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8825" windowHeight="11475" activeTab="2"/>
  </bookViews>
  <sheets>
    <sheet name="Bolsa de Comercio" sheetId="1" r:id="rId1"/>
    <sheet name="Bolsa Electrónica" sheetId="2" r:id="rId2"/>
    <sheet name="Bolsa de Corredores" sheetId="3" r:id="rId3"/>
  </sheets>
  <externalReferences>
    <externalReference r:id="rId6"/>
  </externalReferences>
  <definedNames>
    <definedName name="ACC" localSheetId="2">#REF!</definedName>
    <definedName name="ACC" localSheetId="1">'Bolsa Electrónica'!$B$8:$C$26</definedName>
    <definedName name="ACC">#REF!</definedName>
    <definedName name="_xlnm.Print_Area" localSheetId="0">'Bolsa de Comercio'!$A$1:$M$42</definedName>
    <definedName name="_xlnm.Print_Area" localSheetId="2">'Bolsa de Corredores'!$A$1:$K$70</definedName>
    <definedName name="_xlnm.Print_Area" localSheetId="1">'Bolsa Electrónica'!$A$1:$M$62</definedName>
    <definedName name="IIF" localSheetId="2">#REF!</definedName>
    <definedName name="IIF" localSheetId="1">'Bolsa Electrónica'!$G$8:$H$26</definedName>
    <definedName name="IIF">#REF!</definedName>
    <definedName name="IRF" localSheetId="2">#REF!</definedName>
    <definedName name="IRF" localSheetId="1">'Bolsa Electrónica'!$E$8:$E$26</definedName>
    <definedName name="IRF">#REF!</definedName>
    <definedName name="MON" localSheetId="2">'[1]BOLSA ELECTRÓNICA'!#REF!</definedName>
    <definedName name="MON" localSheetId="1">'Bolsa Electrónica'!#REF!</definedName>
    <definedName name="MON">#REF!</definedName>
  </definedNames>
  <calcPr fullCalcOnLoad="1"/>
</workbook>
</file>

<file path=xl/sharedStrings.xml><?xml version="1.0" encoding="utf-8"?>
<sst xmlns="http://schemas.openxmlformats.org/spreadsheetml/2006/main" count="278" uniqueCount="152">
  <si>
    <t>CORREDOR</t>
  </si>
  <si>
    <t>E N    R U E D A</t>
  </si>
  <si>
    <t>FUERA DE 
RUEDA</t>
  </si>
  <si>
    <t>TOTAL</t>
  </si>
  <si>
    <t>ACCIONES</t>
  </si>
  <si>
    <t>ORO</t>
  </si>
  <si>
    <t>DÓLAR</t>
  </si>
  <si>
    <t>FUTUROS</t>
  </si>
  <si>
    <t>BONOS</t>
  </si>
  <si>
    <t>LETRAS HIPOT.</t>
  </si>
  <si>
    <t>PAGARES</t>
  </si>
  <si>
    <t>NO INSCRITOS</t>
  </si>
  <si>
    <t>CUOTAS FDOS. INV.</t>
  </si>
  <si>
    <t>BICE CORREDORES DE BOLSA S.A.</t>
  </si>
  <si>
    <t>BANCHILE CORREDORES DE BOLSA S.A.</t>
  </si>
  <si>
    <t>FIT  RESEARCH CORREDORES DE BOLSA S.A.</t>
  </si>
  <si>
    <t>BBVA CORREDORES DE BOLSA S.A.</t>
  </si>
  <si>
    <t>SCOTIA SUD AMERICANO CORREDORES DE BOLSA S.A.</t>
  </si>
  <si>
    <t>VALORES SECURITY S.A. CORREDORES  DE BOLSA</t>
  </si>
  <si>
    <t>BCI CORREDOR DE BOLSA S.A.</t>
  </si>
  <si>
    <t>SANTANDER INVESTMENT S.A. C. DE BOLSA</t>
  </si>
  <si>
    <t>LARRAIN VIAL S.A. CORREDORES DE BOLSA</t>
  </si>
  <si>
    <t>DEUTSCHE SECURITIES C.  DE BOLSA LTDA.</t>
  </si>
  <si>
    <t>TANNER  CORREDORES DE BOLSA S.A.</t>
  </si>
  <si>
    <t>BANCOESTADO S.A. CORREDORES DE BOLSA</t>
  </si>
  <si>
    <t>I.M. TRUST S.A. CORREDORES DE BOLSA</t>
  </si>
  <si>
    <t>MOLINA, SWETT Y VALDES S.A. C. DE BOLSA</t>
  </si>
  <si>
    <t>CELFIN CAPITAL S.A. C. DE BOLSA</t>
  </si>
  <si>
    <t>NEGOCIOS Y VALORES S.A. C. DE BOLSA</t>
  </si>
  <si>
    <t>CORP CORREDORES DE BOLSA S.A.</t>
  </si>
  <si>
    <t>UGARTE Y CIA. CORREDORES DE BOLSA S.A.</t>
  </si>
  <si>
    <t xml:space="preserve">FINANZAS Y NEGOCIOS S.A. C. DE BOLSA </t>
  </si>
  <si>
    <t>MERRIL LYNCH CORREDORES DE BOLSA S.A.</t>
  </si>
  <si>
    <t>MUNITA Y CRUZAT S.A. CORREDORES DE BOLSA</t>
  </si>
  <si>
    <t>CRUZ DEL SUR CORREDORES DE BOLSA S.A.</t>
  </si>
  <si>
    <t>ETCHEGARAY S.A. CORREDORES DE BOLSA</t>
  </si>
  <si>
    <t>VALENZUELA LAFOURCADE S.A. C. DE BOLSA</t>
  </si>
  <si>
    <t>JAIME LARRAIN Y CIA. C. DE BOLSA LTDA.</t>
  </si>
  <si>
    <t>LIRA S.A. CORREDORES DE BOLSA</t>
  </si>
  <si>
    <t>SERGIO CONTRERAS Y CIA. C. DE BOLSA</t>
  </si>
  <si>
    <t>YRARRAZAVAL Y CIA. C. DE BOLSA LTDA.</t>
  </si>
  <si>
    <t>CONSORCIO CORREDORES DE BOLSA S.A.</t>
  </si>
  <si>
    <t>EUROAMERICA CORREDORES DE BOLSA S.A.</t>
  </si>
  <si>
    <t>GBM CORREDORES DE BOLSA LITDA.</t>
  </si>
  <si>
    <t>MBI CORREDORES DE BOLSA S.A.</t>
  </si>
  <si>
    <t>PENTA CORREDORES DE BOLSA S.A.</t>
  </si>
  <si>
    <t xml:space="preserve">TOTAL </t>
  </si>
  <si>
    <t>TOTAL MES ANTERIOR EN  $</t>
  </si>
  <si>
    <t>CORREDORES DE BOLSA</t>
  </si>
  <si>
    <t>TRANSACCIONES EFECTUADAS POR LOS CORREDORES DE LA BOLSA DE COMERCIO (1)</t>
  </si>
  <si>
    <t>(</t>
  </si>
  <si>
    <t>, en millones de pesos)</t>
  </si>
  <si>
    <t>E N    R U E D A   (2)</t>
  </si>
  <si>
    <t>FUERA DE                       RUEDA</t>
  </si>
  <si>
    <t>PENTA CORREDORES DE BOLSA</t>
  </si>
  <si>
    <t>TOTAL MES ANTERIOR EN  MILLONES DE$</t>
  </si>
  <si>
    <t>1)</t>
  </si>
  <si>
    <t>INCLUYE COMPRAS Y VENTAS, TANTO EN OPERACIONES POR CUENTA PROPIA COMO DE INTERMEDIACIÓN POR CUENTA DE TERCEROS.</t>
  </si>
  <si>
    <t>2)</t>
  </si>
  <si>
    <t>INCLUYE REMATES.</t>
  </si>
  <si>
    <t>FUENTE :  ELABORADO EN BASE A INFORMACION DE LA BOLSA DE COMERCIO DE SANTIAGO, BOLSA DE VALORES.</t>
  </si>
  <si>
    <t xml:space="preserve">ESTRUCTURA PORCENTUAL DE LAS TRANSACCIONES </t>
  </si>
  <si>
    <t xml:space="preserve">EFECTUADAS POR LOS CORREDORES DE LA BOLSA DE COMERCIO </t>
  </si>
  <si>
    <t>)</t>
  </si>
  <si>
    <t>E N    R U E D A    (1)</t>
  </si>
  <si>
    <t>TOTAL MES (2)</t>
  </si>
  <si>
    <t>MILLONES DE PESOS. INCLUYE COMPRAS Y VENTAS, TANTO EN OPERACIONES POR CUENTA PROPIA COMO DE INTERMEDIACIÓN POR CUENTA DE TERCEROS.</t>
  </si>
  <si>
    <t>EN RUEDA</t>
  </si>
  <si>
    <t>FUERA</t>
  </si>
  <si>
    <t>DE</t>
  </si>
  <si>
    <t>RUEDA</t>
  </si>
  <si>
    <t>Resumen Gral. De operaciones</t>
  </si>
  <si>
    <t>Revisión Resumen Gral. Ops.</t>
  </si>
  <si>
    <t>Trans. En millones de pesos</t>
  </si>
  <si>
    <t>Revisión Trans. millones de pesos</t>
  </si>
  <si>
    <t>Revisión Resumen/1000000</t>
  </si>
  <si>
    <t xml:space="preserve">RESUMEN GENERAL DE OPERACIONES                                                                                                                                        EN $                                                                                                                                                                       </t>
  </si>
  <si>
    <t>JUNIO 2012</t>
  </si>
  <si>
    <t>TRANSACCIONES EFECTUADAS POR</t>
  </si>
  <si>
    <t>LA BOLSA DE CORREDORES - BOLSA DE VALORES</t>
  </si>
  <si>
    <t>E N   R U E D A   (2)</t>
  </si>
  <si>
    <t>CORREDORES  ( 1 )</t>
  </si>
  <si>
    <t>MONETARIOS</t>
  </si>
  <si>
    <t>I.R.F.</t>
  </si>
  <si>
    <t>I.I.F.</t>
  </si>
  <si>
    <t>T O T A L</t>
  </si>
  <si>
    <t xml:space="preserve">PLATA </t>
  </si>
  <si>
    <t>L.H.</t>
  </si>
  <si>
    <t>CARLOS F. MARIN ORREGO S.A. CORREDORES DE BOLSA</t>
  </si>
  <si>
    <t>CHILEMARKET S.A. CORREDORES DE BOLSA</t>
  </si>
  <si>
    <t>DUPOL S.A. CORREDORES DE BOLSA</t>
  </si>
  <si>
    <t>FIT RESEARCH COREDORES DE BOLSA</t>
  </si>
  <si>
    <t>ICB S.A</t>
  </si>
  <si>
    <t>INTERVALORES CORREDORES DE BOLSA LTDA.</t>
  </si>
  <si>
    <t>SERGIO CONTRERAS Y CÍA LTDA.</t>
  </si>
  <si>
    <t>VALENZUELA LAFOURCADE S.A.</t>
  </si>
  <si>
    <t>CB CORREDORES DE BOLSA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</si>
  <si>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</si>
  <si>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</si>
  <si>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</si>
  <si>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</si>
  <si>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</si>
  <si>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</si>
  <si>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</si>
  <si>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</si>
  <si>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ACCIONES </t>
  </si>
  <si>
    <t>TOTAL MES</t>
  </si>
  <si>
    <t>(1) INCLUYE REMATES</t>
  </si>
  <si>
    <t>(2) INCLUYE COMPRAS Y VENTAS, TANTO EN OPERACIONES POR CUENTA PROPIA COMO DE INTERMEDIARIOS POR CUENTA DE TERCEROS</t>
  </si>
  <si>
    <t>(JUNIO 2012, CIFRAS EN $ MILLONES)</t>
  </si>
  <si>
    <t>TRANSACCIONES EFECTUADAS POR LOS CORREDORES DE LA BOLSA ELECTRONICA</t>
  </si>
  <si>
    <t>(Junio 2012, millones de pesos)</t>
  </si>
  <si>
    <t>En Rueda</t>
  </si>
  <si>
    <t>Fuera de Rueda</t>
  </si>
  <si>
    <t>CORREDORES</t>
  </si>
  <si>
    <t>Acciones</t>
  </si>
  <si>
    <t>Oro</t>
  </si>
  <si>
    <t>Dólar</t>
  </si>
  <si>
    <t>Bonos</t>
  </si>
  <si>
    <t>L. Hipot.</t>
  </si>
  <si>
    <t>Pagarés</t>
  </si>
  <si>
    <t>No Inscr.</t>
  </si>
  <si>
    <t>C. Fdos. Inv.</t>
  </si>
  <si>
    <t>Renta Fija</t>
  </si>
  <si>
    <t>Monetarios</t>
  </si>
  <si>
    <t>BANCHILE</t>
  </si>
  <si>
    <t>BANCOESTADO</t>
  </si>
  <si>
    <t>BBVA</t>
  </si>
  <si>
    <t>BCI</t>
  </si>
  <si>
    <t>BICE</t>
  </si>
  <si>
    <t>CELFIN CAPITAL</t>
  </si>
  <si>
    <t>CHG</t>
  </si>
  <si>
    <t>CHILE MARKET</t>
  </si>
  <si>
    <t>CONSORCIO</t>
  </si>
  <si>
    <t>CRUZ DEL SUR</t>
  </si>
  <si>
    <t>DEUTSCHE SECURITIES</t>
  </si>
  <si>
    <t>EUROAMERICA</t>
  </si>
  <si>
    <t>ITAU</t>
  </si>
  <si>
    <t>RENTA 4 C. DE B. S.A.</t>
  </si>
  <si>
    <t>LARRAIN VIAL C. DE B.</t>
  </si>
  <si>
    <t>MONEDA</t>
  </si>
  <si>
    <t>PENTA</t>
  </si>
  <si>
    <t>SANTANDER INVESTMENT</t>
  </si>
  <si>
    <t>SCOTIA SUD AMERICANO</t>
  </si>
  <si>
    <t>TANNER</t>
  </si>
  <si>
    <t>SECURITY VALORES</t>
  </si>
  <si>
    <t>VANTRUST CAPITAL</t>
  </si>
  <si>
    <t xml:space="preserve">  TOTAL</t>
  </si>
  <si>
    <t xml:space="preserve">  TOTAL MES ANTERIOR</t>
  </si>
  <si>
    <t>ESTRUCTURA PORCENTUAL DE LAS TRANSACCIONES EFECTUADAS EN LA BOLSA ELECTRONICA</t>
  </si>
  <si>
    <t>(Junio de 2012)</t>
  </si>
  <si>
    <t>FUENTE :  ELABORADO EN BASE A INFORMACION DE LA BOLSA ELECTRÓNICA DE CHILE, BOLSA DE VALORES.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</si>
</sst>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"/>
    <numFmt numFmtId="166" formatCode="#,##0.000"/>
    <numFmt numFmtId="167" formatCode="_(* #,##0.00_);_(* \(#,##0.00\);_(* &quot;-&quot;??_);_(@_)"/>
    <numFmt numFmtId="168" formatCode="0.000000"/>
    <numFmt numFmtId="169" formatCode="0.000"/>
    <numFmt numFmtId="170" formatCode="#,##0_ ;[Red]\-#,##0\ "/>
    <numFmt numFmtId="171" formatCode="#,##0.00_ ;[Red]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9.95"/>
      <color indexed="8"/>
      <name val="Arial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double"/>
      <right style="hair"/>
      <top style="double"/>
      <bottom style="hair"/>
    </border>
    <border>
      <left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/>
      <right style="hair"/>
      <top style="hair"/>
      <bottom style="hair"/>
    </border>
    <border>
      <left style="double"/>
      <right style="double"/>
      <top style="hair"/>
      <bottom style="hair"/>
    </border>
    <border>
      <left/>
      <right style="hair"/>
      <top/>
      <bottom/>
    </border>
    <border>
      <left style="hair"/>
      <right style="double"/>
      <top style="hair"/>
      <bottom/>
    </border>
    <border>
      <left style="double"/>
      <right style="double"/>
      <top style="hair"/>
      <bottom/>
    </border>
    <border>
      <left style="hair"/>
      <right style="double"/>
      <top style="hair"/>
      <bottom style="double"/>
    </border>
    <border>
      <left style="double"/>
      <right style="double"/>
      <top style="hair"/>
      <bottom style="double"/>
    </border>
    <border>
      <left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hair"/>
      <right style="double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/>
      <right style="double"/>
      <top style="hair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hair"/>
      <top style="hair"/>
      <bottom/>
    </border>
    <border>
      <left style="double"/>
      <right style="hair"/>
      <top style="hair"/>
      <bottom style="double"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/>
    </border>
    <border>
      <left style="hair"/>
      <right style="double"/>
      <top style="double"/>
      <bottom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0" fillId="0" borderId="21" xfId="0" applyNumberFormat="1" applyFill="1" applyBorder="1" applyAlignment="1">
      <alignment horizontal="right"/>
    </xf>
    <xf numFmtId="0" fontId="0" fillId="0" borderId="22" xfId="0" applyFill="1" applyBorder="1" applyAlignment="1">
      <alignment/>
    </xf>
    <xf numFmtId="3" fontId="4" fillId="0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center"/>
    </xf>
    <xf numFmtId="0" fontId="0" fillId="0" borderId="14" xfId="0" applyBorder="1" applyAlignment="1">
      <alignment/>
    </xf>
    <xf numFmtId="165" fontId="0" fillId="0" borderId="31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2" xfId="0" applyNumberFormat="1" applyBorder="1" applyAlignment="1">
      <alignment horizontal="right"/>
    </xf>
    <xf numFmtId="3" fontId="0" fillId="0" borderId="3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" fillId="0" borderId="34" xfId="0" applyNumberFormat="1" applyFont="1" applyBorder="1" applyAlignment="1">
      <alignment/>
    </xf>
    <xf numFmtId="0" fontId="0" fillId="0" borderId="17" xfId="0" applyBorder="1" applyAlignment="1">
      <alignment/>
    </xf>
    <xf numFmtId="165" fontId="0" fillId="0" borderId="18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Border="1" applyAlignment="1">
      <alignment horizontal="right"/>
    </xf>
    <xf numFmtId="3" fontId="0" fillId="0" borderId="3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4" fillId="0" borderId="37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165" fontId="0" fillId="0" borderId="22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/>
    </xf>
    <xf numFmtId="3" fontId="4" fillId="0" borderId="39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6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0" fillId="0" borderId="1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2" fontId="0" fillId="0" borderId="0" xfId="0" applyNumberFormat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165" fontId="0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35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4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45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45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0" borderId="4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43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8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0" fillId="0" borderId="50" xfId="0" applyBorder="1" applyAlignment="1">
      <alignment/>
    </xf>
    <xf numFmtId="0" fontId="4" fillId="0" borderId="45" xfId="0" applyFont="1" applyFill="1" applyBorder="1" applyAlignment="1">
      <alignment/>
    </xf>
    <xf numFmtId="3" fontId="4" fillId="0" borderId="45" xfId="0" applyNumberFormat="1" applyFont="1" applyBorder="1" applyAlignment="1">
      <alignment/>
    </xf>
    <xf numFmtId="3" fontId="4" fillId="0" borderId="45" xfId="0" applyNumberFormat="1" applyFont="1" applyBorder="1" applyAlignment="1">
      <alignment horizontal="right"/>
    </xf>
    <xf numFmtId="3" fontId="4" fillId="0" borderId="51" xfId="0" applyNumberFormat="1" applyFont="1" applyBorder="1" applyAlignment="1">
      <alignment/>
    </xf>
    <xf numFmtId="0" fontId="0" fillId="0" borderId="31" xfId="0" applyFill="1" applyBorder="1" applyAlignment="1">
      <alignment/>
    </xf>
    <xf numFmtId="0" fontId="9" fillId="33" borderId="0" xfId="75" applyFont="1" applyFill="1">
      <alignment/>
      <protection/>
    </xf>
    <xf numFmtId="0" fontId="10" fillId="33" borderId="0" xfId="75" applyFont="1" applyFill="1" applyAlignment="1">
      <alignment horizontal="center"/>
      <protection/>
    </xf>
    <xf numFmtId="0" fontId="9" fillId="33" borderId="0" xfId="75" applyFont="1" applyFill="1" applyAlignment="1">
      <alignment horizontal="center"/>
      <protection/>
    </xf>
    <xf numFmtId="0" fontId="10" fillId="33" borderId="52" xfId="75" applyFont="1" applyFill="1" applyBorder="1">
      <alignment/>
      <protection/>
    </xf>
    <xf numFmtId="0" fontId="10" fillId="33" borderId="53" xfId="75" applyFont="1" applyFill="1" applyBorder="1">
      <alignment/>
      <protection/>
    </xf>
    <xf numFmtId="0" fontId="10" fillId="33" borderId="53" xfId="75" applyFont="1" applyFill="1" applyBorder="1" applyAlignment="1">
      <alignment horizontal="center"/>
      <protection/>
    </xf>
    <xf numFmtId="0" fontId="10" fillId="33" borderId="54" xfId="75" applyFont="1" applyFill="1" applyBorder="1">
      <alignment/>
      <protection/>
    </xf>
    <xf numFmtId="0" fontId="10" fillId="33" borderId="55" xfId="75" applyFont="1" applyFill="1" applyBorder="1">
      <alignment/>
      <protection/>
    </xf>
    <xf numFmtId="0" fontId="10" fillId="33" borderId="0" xfId="75" applyFont="1" applyFill="1" applyBorder="1">
      <alignment/>
      <protection/>
    </xf>
    <xf numFmtId="0" fontId="10" fillId="33" borderId="43" xfId="75" applyFont="1" applyFill="1" applyBorder="1">
      <alignment/>
      <protection/>
    </xf>
    <xf numFmtId="0" fontId="10" fillId="33" borderId="55" xfId="75" applyFont="1" applyFill="1" applyBorder="1" applyAlignment="1">
      <alignment horizontal="center"/>
      <protection/>
    </xf>
    <xf numFmtId="0" fontId="10" fillId="33" borderId="52" xfId="75" applyFont="1" applyFill="1" applyBorder="1" applyAlignment="1">
      <alignment horizontal="center"/>
      <protection/>
    </xf>
    <xf numFmtId="0" fontId="10" fillId="33" borderId="48" xfId="75" applyFont="1" applyFill="1" applyBorder="1">
      <alignment/>
      <protection/>
    </xf>
    <xf numFmtId="0" fontId="10" fillId="33" borderId="48" xfId="75" applyFont="1" applyFill="1" applyBorder="1" applyAlignment="1">
      <alignment horizontal="center"/>
      <protection/>
    </xf>
    <xf numFmtId="0" fontId="10" fillId="33" borderId="49" xfId="75" applyFont="1" applyFill="1" applyBorder="1">
      <alignment/>
      <protection/>
    </xf>
    <xf numFmtId="0" fontId="10" fillId="33" borderId="49" xfId="75" applyFont="1" applyFill="1" applyBorder="1" applyAlignment="1">
      <alignment horizontal="center"/>
      <protection/>
    </xf>
    <xf numFmtId="0" fontId="10" fillId="33" borderId="43" xfId="75" applyFont="1" applyFill="1" applyBorder="1" applyAlignment="1">
      <alignment horizontal="center"/>
      <protection/>
    </xf>
    <xf numFmtId="0" fontId="10" fillId="33" borderId="56" xfId="75" applyFont="1" applyFill="1" applyBorder="1">
      <alignment/>
      <protection/>
    </xf>
    <xf numFmtId="0" fontId="10" fillId="33" borderId="51" xfId="75" applyFont="1" applyFill="1" applyBorder="1" applyAlignment="1">
      <alignment horizontal="center"/>
      <protection/>
    </xf>
    <xf numFmtId="0" fontId="10" fillId="33" borderId="56" xfId="75" applyFont="1" applyFill="1" applyBorder="1" applyAlignment="1">
      <alignment horizontal="center"/>
      <protection/>
    </xf>
    <xf numFmtId="0" fontId="10" fillId="33" borderId="51" xfId="75" applyFont="1" applyFill="1" applyBorder="1">
      <alignment/>
      <protection/>
    </xf>
    <xf numFmtId="4" fontId="9" fillId="33" borderId="55" xfId="75" applyNumberFormat="1" applyFont="1" applyFill="1" applyBorder="1">
      <alignment/>
      <protection/>
    </xf>
    <xf numFmtId="4" fontId="9" fillId="33" borderId="0" xfId="75" applyNumberFormat="1" applyFont="1" applyFill="1" applyBorder="1">
      <alignment/>
      <protection/>
    </xf>
    <xf numFmtId="4" fontId="9" fillId="33" borderId="54" xfId="75" applyNumberFormat="1" applyFont="1" applyFill="1" applyBorder="1">
      <alignment/>
      <protection/>
    </xf>
    <xf numFmtId="4" fontId="9" fillId="33" borderId="43" xfId="75" applyNumberFormat="1" applyFont="1" applyFill="1" applyBorder="1">
      <alignment/>
      <protection/>
    </xf>
    <xf numFmtId="0" fontId="10" fillId="0" borderId="55" xfId="75" applyFont="1" applyFill="1" applyBorder="1">
      <alignment/>
      <protection/>
    </xf>
    <xf numFmtId="4" fontId="9" fillId="0" borderId="55" xfId="75" applyNumberFormat="1" applyFont="1" applyFill="1" applyBorder="1">
      <alignment/>
      <protection/>
    </xf>
    <xf numFmtId="4" fontId="9" fillId="0" borderId="46" xfId="74" applyNumberFormat="1" applyFont="1" applyFill="1" applyBorder="1">
      <alignment/>
      <protection/>
    </xf>
    <xf numFmtId="4" fontId="9" fillId="0" borderId="0" xfId="75" applyNumberFormat="1" applyFont="1" applyFill="1" applyBorder="1">
      <alignment/>
      <protection/>
    </xf>
    <xf numFmtId="4" fontId="9" fillId="0" borderId="43" xfId="75" applyNumberFormat="1" applyFont="1" applyFill="1" applyBorder="1">
      <alignment/>
      <protection/>
    </xf>
    <xf numFmtId="0" fontId="9" fillId="34" borderId="0" xfId="75" applyFont="1" applyFill="1">
      <alignment/>
      <protection/>
    </xf>
    <xf numFmtId="4" fontId="9" fillId="0" borderId="0" xfId="74" applyNumberFormat="1" applyFont="1" applyFill="1" applyBorder="1">
      <alignment/>
      <protection/>
    </xf>
    <xf numFmtId="0" fontId="10" fillId="0" borderId="52" xfId="75" applyFont="1" applyFill="1" applyBorder="1">
      <alignment/>
      <protection/>
    </xf>
    <xf numFmtId="4" fontId="10" fillId="0" borderId="52" xfId="75" applyNumberFormat="1" applyFont="1" applyFill="1" applyBorder="1" applyAlignment="1">
      <alignment horizontal="right"/>
      <protection/>
    </xf>
    <xf numFmtId="4" fontId="10" fillId="0" borderId="53" xfId="75" applyNumberFormat="1" applyFont="1" applyFill="1" applyBorder="1">
      <alignment/>
      <protection/>
    </xf>
    <xf numFmtId="4" fontId="10" fillId="0" borderId="54" xfId="75" applyNumberFormat="1" applyFont="1" applyFill="1" applyBorder="1">
      <alignment/>
      <protection/>
    </xf>
    <xf numFmtId="4" fontId="10" fillId="0" borderId="52" xfId="75" applyNumberFormat="1" applyFont="1" applyFill="1" applyBorder="1">
      <alignment/>
      <protection/>
    </xf>
    <xf numFmtId="4" fontId="10" fillId="33" borderId="56" xfId="75" applyNumberFormat="1" applyFont="1" applyFill="1" applyBorder="1" applyAlignment="1">
      <alignment horizontal="right"/>
      <protection/>
    </xf>
    <xf numFmtId="4" fontId="10" fillId="33" borderId="45" xfId="75" applyNumberFormat="1" applyFont="1" applyFill="1" applyBorder="1">
      <alignment/>
      <protection/>
    </xf>
    <xf numFmtId="4" fontId="10" fillId="33" borderId="51" xfId="75" applyNumberFormat="1" applyFont="1" applyFill="1" applyBorder="1">
      <alignment/>
      <protection/>
    </xf>
    <xf numFmtId="4" fontId="10" fillId="33" borderId="56" xfId="75" applyNumberFormat="1" applyFont="1" applyFill="1" applyBorder="1">
      <alignment/>
      <protection/>
    </xf>
    <xf numFmtId="4" fontId="9" fillId="33" borderId="0" xfId="75" applyNumberFormat="1" applyFont="1" applyFill="1">
      <alignment/>
      <protection/>
    </xf>
    <xf numFmtId="0" fontId="10" fillId="33" borderId="0" xfId="75" applyFont="1" applyFill="1">
      <alignment/>
      <protection/>
    </xf>
    <xf numFmtId="166" fontId="9" fillId="33" borderId="55" xfId="75" applyNumberFormat="1" applyFont="1" applyFill="1" applyBorder="1">
      <alignment/>
      <protection/>
    </xf>
    <xf numFmtId="166" fontId="9" fillId="33" borderId="0" xfId="75" applyNumberFormat="1" applyFont="1" applyFill="1" applyBorder="1">
      <alignment/>
      <protection/>
    </xf>
    <xf numFmtId="166" fontId="9" fillId="33" borderId="43" xfId="75" applyNumberFormat="1" applyFont="1" applyFill="1" applyBorder="1">
      <alignment/>
      <protection/>
    </xf>
    <xf numFmtId="166" fontId="10" fillId="33" borderId="52" xfId="75" applyNumberFormat="1" applyFont="1" applyFill="1" applyBorder="1">
      <alignment/>
      <protection/>
    </xf>
    <xf numFmtId="166" fontId="10" fillId="33" borderId="53" xfId="75" applyNumberFormat="1" applyFont="1" applyFill="1" applyBorder="1">
      <alignment/>
      <protection/>
    </xf>
    <xf numFmtId="166" fontId="10" fillId="33" borderId="54" xfId="75" applyNumberFormat="1" applyFont="1" applyFill="1" applyBorder="1">
      <alignment/>
      <protection/>
    </xf>
    <xf numFmtId="166" fontId="10" fillId="33" borderId="56" xfId="75" applyNumberFormat="1" applyFont="1" applyFill="1" applyBorder="1">
      <alignment/>
      <protection/>
    </xf>
    <xf numFmtId="166" fontId="10" fillId="33" borderId="45" xfId="75" applyNumberFormat="1" applyFont="1" applyFill="1" applyBorder="1">
      <alignment/>
      <protection/>
    </xf>
    <xf numFmtId="166" fontId="10" fillId="33" borderId="51" xfId="75" applyNumberFormat="1" applyFont="1" applyFill="1" applyBorder="1">
      <alignment/>
      <protection/>
    </xf>
    <xf numFmtId="3" fontId="10" fillId="33" borderId="45" xfId="75" applyNumberFormat="1" applyFont="1" applyFill="1" applyBorder="1">
      <alignment/>
      <protection/>
    </xf>
    <xf numFmtId="3" fontId="10" fillId="33" borderId="51" xfId="75" applyNumberFormat="1" applyFont="1" applyFill="1" applyBorder="1">
      <alignment/>
      <protection/>
    </xf>
    <xf numFmtId="0" fontId="9" fillId="0" borderId="0" xfId="75" applyFont="1">
      <alignment/>
      <protection/>
    </xf>
    <xf numFmtId="0" fontId="13" fillId="35" borderId="0" xfId="66" applyFont="1" applyFill="1" applyBorder="1" applyAlignment="1">
      <alignment horizontal="left"/>
      <protection/>
    </xf>
    <xf numFmtId="10" fontId="14" fillId="0" borderId="0" xfId="66" applyNumberFormat="1" applyFont="1" applyBorder="1" applyAlignment="1">
      <alignment horizontal="center"/>
      <protection/>
    </xf>
    <xf numFmtId="0" fontId="15" fillId="0" borderId="0" xfId="66" applyFont="1" applyBorder="1" applyAlignment="1">
      <alignment horizontal="right"/>
      <protection/>
    </xf>
    <xf numFmtId="0" fontId="15" fillId="0" borderId="0" xfId="66" applyFont="1" applyBorder="1">
      <alignment/>
      <protection/>
    </xf>
    <xf numFmtId="0" fontId="16" fillId="35" borderId="0" xfId="66" applyFont="1" applyFill="1" applyBorder="1" applyAlignment="1">
      <alignment horizontal="left"/>
      <protection/>
    </xf>
    <xf numFmtId="10" fontId="16" fillId="0" borderId="0" xfId="66" applyNumberFormat="1" applyFont="1" applyAlignment="1">
      <alignment horizontal="center"/>
      <protection/>
    </xf>
    <xf numFmtId="0" fontId="15" fillId="0" borderId="0" xfId="66" applyFont="1" applyAlignment="1">
      <alignment horizontal="right"/>
      <protection/>
    </xf>
    <xf numFmtId="0" fontId="15" fillId="0" borderId="0" xfId="66" applyFont="1">
      <alignment/>
      <protection/>
    </xf>
    <xf numFmtId="0" fontId="13" fillId="35" borderId="57" xfId="66" applyFont="1" applyFill="1" applyBorder="1">
      <alignment/>
      <protection/>
    </xf>
    <xf numFmtId="3" fontId="13" fillId="35" borderId="58" xfId="66" applyNumberFormat="1" applyFont="1" applyFill="1" applyBorder="1" applyAlignment="1">
      <alignment horizontal="centerContinuous"/>
      <protection/>
    </xf>
    <xf numFmtId="10" fontId="13" fillId="35" borderId="58" xfId="66" applyNumberFormat="1" applyFont="1" applyFill="1" applyBorder="1" applyAlignment="1">
      <alignment horizontal="centerContinuous"/>
      <protection/>
    </xf>
    <xf numFmtId="10" fontId="13" fillId="35" borderId="59" xfId="66" applyNumberFormat="1" applyFont="1" applyFill="1" applyBorder="1" applyAlignment="1">
      <alignment horizontal="centerContinuous"/>
      <protection/>
    </xf>
    <xf numFmtId="3" fontId="13" fillId="35" borderId="58" xfId="66" applyNumberFormat="1" applyFont="1" applyFill="1" applyBorder="1" applyAlignment="1">
      <alignment horizontal="left" indent="4"/>
      <protection/>
    </xf>
    <xf numFmtId="10" fontId="13" fillId="35" borderId="60" xfId="66" applyNumberFormat="1" applyFont="1" applyFill="1" applyBorder="1" applyAlignment="1">
      <alignment horizontal="centerContinuous"/>
      <protection/>
    </xf>
    <xf numFmtId="10" fontId="13" fillId="35" borderId="61" xfId="66" applyNumberFormat="1" applyFont="1" applyFill="1" applyBorder="1" applyAlignment="1">
      <alignment horizontal="centerContinuous"/>
      <protection/>
    </xf>
    <xf numFmtId="10" fontId="13" fillId="35" borderId="57" xfId="66" applyNumberFormat="1" applyFont="1" applyFill="1" applyBorder="1" applyAlignment="1">
      <alignment horizontal="centerContinuous"/>
      <protection/>
    </xf>
    <xf numFmtId="0" fontId="15" fillId="0" borderId="0" xfId="66" applyFont="1" applyAlignment="1">
      <alignment horizontal="center"/>
      <protection/>
    </xf>
    <xf numFmtId="0" fontId="13" fillId="35" borderId="62" xfId="66" applyFont="1" applyFill="1" applyBorder="1" applyAlignment="1">
      <alignment horizontal="center"/>
      <protection/>
    </xf>
    <xf numFmtId="3" fontId="13" fillId="35" borderId="58" xfId="66" applyNumberFormat="1" applyFont="1" applyFill="1" applyBorder="1" applyAlignment="1">
      <alignment horizontal="center"/>
      <protection/>
    </xf>
    <xf numFmtId="10" fontId="13" fillId="35" borderId="58" xfId="66" applyNumberFormat="1" applyFont="1" applyFill="1" applyBorder="1" applyAlignment="1">
      <alignment horizontal="center"/>
      <protection/>
    </xf>
    <xf numFmtId="10" fontId="13" fillId="35" borderId="59" xfId="66" applyNumberFormat="1" applyFont="1" applyFill="1" applyBorder="1" applyAlignment="1">
      <alignment horizontal="center"/>
      <protection/>
    </xf>
    <xf numFmtId="3" fontId="13" fillId="35" borderId="59" xfId="66" applyNumberFormat="1" applyFont="1" applyFill="1" applyBorder="1" applyAlignment="1">
      <alignment horizontal="center"/>
      <protection/>
    </xf>
    <xf numFmtId="10" fontId="13" fillId="35" borderId="62" xfId="66" applyNumberFormat="1" applyFont="1" applyFill="1" applyBorder="1" applyAlignment="1">
      <alignment horizontal="center"/>
      <protection/>
    </xf>
    <xf numFmtId="0" fontId="15" fillId="0" borderId="0" xfId="66" applyFont="1" applyAlignment="1" quotePrefix="1">
      <alignment horizontal="center"/>
      <protection/>
    </xf>
    <xf numFmtId="0" fontId="17" fillId="0" borderId="57" xfId="66" applyFont="1" applyBorder="1">
      <alignment/>
      <protection/>
    </xf>
    <xf numFmtId="3" fontId="15" fillId="0" borderId="0" xfId="66" applyNumberFormat="1" applyFont="1" applyBorder="1" applyAlignment="1">
      <alignment horizontal="right"/>
      <protection/>
    </xf>
    <xf numFmtId="3" fontId="15" fillId="0" borderId="55" xfId="66" applyNumberFormat="1" applyFont="1" applyBorder="1" applyAlignment="1">
      <alignment horizontal="right"/>
      <protection/>
    </xf>
    <xf numFmtId="10" fontId="17" fillId="0" borderId="43" xfId="66" applyNumberFormat="1" applyFont="1" applyBorder="1" applyAlignment="1">
      <alignment horizontal="right"/>
      <protection/>
    </xf>
    <xf numFmtId="10" fontId="17" fillId="0" borderId="55" xfId="66" applyNumberFormat="1" applyFont="1" applyBorder="1" applyAlignment="1">
      <alignment horizontal="right"/>
      <protection/>
    </xf>
    <xf numFmtId="10" fontId="17" fillId="0" borderId="63" xfId="66" applyNumberFormat="1" applyFont="1" applyBorder="1" applyAlignment="1">
      <alignment horizontal="right"/>
      <protection/>
    </xf>
    <xf numFmtId="0" fontId="17" fillId="0" borderId="64" xfId="66" applyFont="1" applyBorder="1">
      <alignment/>
      <protection/>
    </xf>
    <xf numFmtId="3" fontId="15" fillId="0" borderId="0" xfId="66" applyNumberFormat="1" applyFont="1" applyBorder="1" applyAlignment="1" applyProtection="1">
      <alignment horizontal="right"/>
      <protection/>
    </xf>
    <xf numFmtId="3" fontId="15" fillId="0" borderId="55" xfId="66" applyNumberFormat="1" applyFont="1" applyBorder="1" applyAlignment="1" applyProtection="1">
      <alignment horizontal="right"/>
      <protection/>
    </xf>
    <xf numFmtId="3" fontId="15" fillId="0" borderId="43" xfId="66" applyNumberFormat="1" applyFont="1" applyBorder="1" applyAlignment="1">
      <alignment horizontal="right"/>
      <protection/>
    </xf>
    <xf numFmtId="3" fontId="15" fillId="0" borderId="63" xfId="66" applyNumberFormat="1" applyFont="1" applyBorder="1" applyAlignment="1">
      <alignment horizontal="right"/>
      <protection/>
    </xf>
    <xf numFmtId="3" fontId="15" fillId="0" borderId="0" xfId="66" applyNumberFormat="1" applyFont="1" applyAlignment="1">
      <alignment horizontal="right"/>
      <protection/>
    </xf>
    <xf numFmtId="4" fontId="15" fillId="0" borderId="0" xfId="66" applyNumberFormat="1" applyFont="1" applyAlignment="1">
      <alignment horizontal="right"/>
      <protection/>
    </xf>
    <xf numFmtId="40" fontId="15" fillId="0" borderId="0" xfId="50" applyNumberFormat="1" applyFont="1" applyAlignment="1">
      <alignment horizontal="right"/>
    </xf>
    <xf numFmtId="1" fontId="15" fillId="0" borderId="0" xfId="66" applyNumberFormat="1" applyFont="1" applyAlignment="1">
      <alignment horizontal="right"/>
      <protection/>
    </xf>
    <xf numFmtId="3" fontId="15" fillId="0" borderId="0" xfId="66" applyNumberFormat="1" applyFont="1">
      <alignment/>
      <protection/>
    </xf>
    <xf numFmtId="1" fontId="15" fillId="0" borderId="0" xfId="66" applyNumberFormat="1" applyFont="1">
      <alignment/>
      <protection/>
    </xf>
    <xf numFmtId="2" fontId="15" fillId="0" borderId="0" xfId="66" applyNumberFormat="1" applyFont="1" applyAlignment="1">
      <alignment horizontal="right"/>
      <protection/>
    </xf>
    <xf numFmtId="168" fontId="15" fillId="0" borderId="0" xfId="66" applyNumberFormat="1" applyFont="1" applyAlignment="1">
      <alignment horizontal="right"/>
      <protection/>
    </xf>
    <xf numFmtId="3" fontId="15" fillId="0" borderId="55" xfId="66" applyNumberFormat="1" applyFont="1" applyFill="1" applyBorder="1" applyAlignment="1">
      <alignment horizontal="right"/>
      <protection/>
    </xf>
    <xf numFmtId="10" fontId="15" fillId="0" borderId="43" xfId="66" applyNumberFormat="1" applyFont="1" applyBorder="1" applyAlignment="1">
      <alignment horizontal="right"/>
      <protection/>
    </xf>
    <xf numFmtId="10" fontId="15" fillId="0" borderId="55" xfId="66" applyNumberFormat="1" applyFont="1" applyBorder="1" applyAlignment="1">
      <alignment horizontal="right"/>
      <protection/>
    </xf>
    <xf numFmtId="0" fontId="17" fillId="0" borderId="62" xfId="66" applyFont="1" applyBorder="1">
      <alignment/>
      <protection/>
    </xf>
    <xf numFmtId="10" fontId="15" fillId="0" borderId="65" xfId="66" applyNumberFormat="1" applyFont="1" applyBorder="1" applyAlignment="1">
      <alignment horizontal="right"/>
      <protection/>
    </xf>
    <xf numFmtId="10" fontId="15" fillId="0" borderId="66" xfId="66" applyNumberFormat="1" applyFont="1" applyBorder="1" applyAlignment="1">
      <alignment horizontal="right"/>
      <protection/>
    </xf>
    <xf numFmtId="0" fontId="17" fillId="35" borderId="67" xfId="66" applyFont="1" applyFill="1" applyBorder="1" applyAlignment="1">
      <alignment horizontal="left"/>
      <protection/>
    </xf>
    <xf numFmtId="3" fontId="15" fillId="35" borderId="60" xfId="66" applyNumberFormat="1" applyFont="1" applyFill="1" applyBorder="1">
      <alignment/>
      <protection/>
    </xf>
    <xf numFmtId="3" fontId="15" fillId="35" borderId="61" xfId="66" applyNumberFormat="1" applyFont="1" applyFill="1" applyBorder="1">
      <alignment/>
      <protection/>
    </xf>
    <xf numFmtId="3" fontId="17" fillId="0" borderId="0" xfId="66" applyNumberFormat="1" applyFont="1" applyAlignment="1">
      <alignment horizontal="right"/>
      <protection/>
    </xf>
    <xf numFmtId="4" fontId="17" fillId="0" borderId="0" xfId="66" applyNumberFormat="1" applyFont="1" applyAlignment="1">
      <alignment horizontal="right"/>
      <protection/>
    </xf>
    <xf numFmtId="0" fontId="17" fillId="35" borderId="0" xfId="66" applyFont="1" applyFill="1" applyBorder="1" applyAlignment="1">
      <alignment horizontal="right"/>
      <protection/>
    </xf>
    <xf numFmtId="2" fontId="17" fillId="35" borderId="0" xfId="66" applyNumberFormat="1" applyFont="1" applyFill="1" applyBorder="1" applyAlignment="1">
      <alignment horizontal="right"/>
      <protection/>
    </xf>
    <xf numFmtId="40" fontId="17" fillId="35" borderId="0" xfId="50" applyNumberFormat="1" applyFont="1" applyFill="1" applyBorder="1" applyAlignment="1">
      <alignment horizontal="right"/>
    </xf>
    <xf numFmtId="2" fontId="15" fillId="35" borderId="0" xfId="66" applyNumberFormat="1" applyFont="1" applyFill="1" applyBorder="1" applyAlignment="1">
      <alignment horizontal="right"/>
      <protection/>
    </xf>
    <xf numFmtId="0" fontId="15" fillId="35" borderId="0" xfId="66" applyFont="1" applyFill="1" applyBorder="1">
      <alignment/>
      <protection/>
    </xf>
    <xf numFmtId="2" fontId="15" fillId="35" borderId="0" xfId="66" applyNumberFormat="1" applyFont="1" applyFill="1" applyBorder="1">
      <alignment/>
      <protection/>
    </xf>
    <xf numFmtId="0" fontId="17" fillId="35" borderId="68" xfId="66" applyFont="1" applyFill="1" applyBorder="1" applyAlignment="1">
      <alignment horizontal="left"/>
      <protection/>
    </xf>
    <xf numFmtId="3" fontId="15" fillId="35" borderId="69" xfId="66" applyNumberFormat="1" applyFont="1" applyFill="1" applyBorder="1">
      <alignment/>
      <protection/>
    </xf>
    <xf numFmtId="3" fontId="15" fillId="35" borderId="70" xfId="66" applyNumberFormat="1" applyFont="1" applyFill="1" applyBorder="1">
      <alignment/>
      <protection/>
    </xf>
    <xf numFmtId="2" fontId="18" fillId="0" borderId="0" xfId="66" applyNumberFormat="1" applyFont="1">
      <alignment/>
      <protection/>
    </xf>
    <xf numFmtId="3" fontId="15" fillId="35" borderId="0" xfId="66" applyNumberFormat="1" applyFont="1" applyFill="1" applyBorder="1">
      <alignment/>
      <protection/>
    </xf>
    <xf numFmtId="0" fontId="19" fillId="0" borderId="0" xfId="66" applyFont="1">
      <alignment/>
      <protection/>
    </xf>
    <xf numFmtId="38" fontId="15" fillId="0" borderId="0" xfId="50" applyNumberFormat="1" applyFont="1" applyAlignment="1">
      <alignment horizontal="right"/>
    </xf>
    <xf numFmtId="0" fontId="20" fillId="0" borderId="0" xfId="66" applyFont="1" applyBorder="1" applyAlignment="1">
      <alignment horizontal="left"/>
      <protection/>
    </xf>
    <xf numFmtId="38" fontId="15" fillId="0" borderId="0" xfId="50" applyNumberFormat="1" applyFont="1" applyAlignment="1">
      <alignment/>
    </xf>
    <xf numFmtId="0" fontId="20" fillId="0" borderId="0" xfId="66" applyFont="1" applyAlignment="1">
      <alignment horizontal="left"/>
      <protection/>
    </xf>
    <xf numFmtId="1" fontId="19" fillId="0" borderId="0" xfId="66" applyNumberFormat="1" applyFont="1">
      <alignment/>
      <protection/>
    </xf>
    <xf numFmtId="38" fontId="17" fillId="0" borderId="0" xfId="50" applyNumberFormat="1" applyFont="1" applyAlignment="1">
      <alignment horizontal="right"/>
    </xf>
    <xf numFmtId="40" fontId="15" fillId="0" borderId="0" xfId="50" applyNumberFormat="1" applyFont="1" applyAlignment="1">
      <alignment/>
    </xf>
    <xf numFmtId="0" fontId="14" fillId="0" borderId="0" xfId="66" applyFont="1" applyAlignment="1">
      <alignment horizontal="center"/>
      <protection/>
    </xf>
    <xf numFmtId="38" fontId="13" fillId="0" borderId="0" xfId="50" applyNumberFormat="1" applyFont="1" applyAlignment="1">
      <alignment/>
    </xf>
    <xf numFmtId="40" fontId="13" fillId="0" borderId="0" xfId="50" applyNumberFormat="1" applyFont="1" applyAlignment="1">
      <alignment/>
    </xf>
    <xf numFmtId="0" fontId="17" fillId="35" borderId="71" xfId="66" applyFont="1" applyFill="1" applyBorder="1" applyAlignment="1">
      <alignment horizontal="left"/>
      <protection/>
    </xf>
    <xf numFmtId="3" fontId="15" fillId="0" borderId="0" xfId="66" applyNumberFormat="1" applyFont="1" applyBorder="1">
      <alignment/>
      <protection/>
    </xf>
    <xf numFmtId="10" fontId="15" fillId="0" borderId="0" xfId="66" applyNumberFormat="1" applyFont="1" applyBorder="1" applyAlignment="1">
      <alignment horizontal="center"/>
      <protection/>
    </xf>
    <xf numFmtId="0" fontId="19" fillId="0" borderId="0" xfId="66" applyFont="1" applyBorder="1">
      <alignment/>
      <protection/>
    </xf>
    <xf numFmtId="10" fontId="15" fillId="0" borderId="0" xfId="66" applyNumberFormat="1" applyFont="1" applyBorder="1">
      <alignment/>
      <protection/>
    </xf>
    <xf numFmtId="10" fontId="15" fillId="0" borderId="0" xfId="66" applyNumberFormat="1" applyFont="1" applyAlignment="1">
      <alignment horizontal="center"/>
      <protection/>
    </xf>
    <xf numFmtId="10" fontId="15" fillId="0" borderId="0" xfId="66" applyNumberFormat="1" applyFont="1">
      <alignment/>
      <protection/>
    </xf>
    <xf numFmtId="0" fontId="17" fillId="0" borderId="0" xfId="66" applyFont="1" applyAlignment="1">
      <alignment horizontal="center"/>
      <protection/>
    </xf>
    <xf numFmtId="0" fontId="55" fillId="0" borderId="0" xfId="66" applyFont="1" applyAlignment="1">
      <alignment vertical="center"/>
      <protection/>
    </xf>
    <xf numFmtId="0" fontId="14" fillId="0" borderId="0" xfId="66" applyFont="1" applyAlignment="1">
      <alignment horizontal="center" vertical="center"/>
      <protection/>
    </xf>
    <xf numFmtId="38" fontId="17" fillId="0" borderId="0" xfId="50" applyNumberFormat="1" applyFont="1" applyAlignment="1">
      <alignment/>
    </xf>
    <xf numFmtId="169" fontId="15" fillId="0" borderId="0" xfId="66" applyNumberFormat="1" applyFont="1">
      <alignment/>
      <protection/>
    </xf>
    <xf numFmtId="0" fontId="19" fillId="0" borderId="0" xfId="66" applyFont="1" applyAlignment="1">
      <alignment vertical="center"/>
      <protection/>
    </xf>
    <xf numFmtId="170" fontId="15" fillId="0" borderId="0" xfId="66" applyNumberFormat="1" applyFont="1">
      <alignment/>
      <protection/>
    </xf>
    <xf numFmtId="170" fontId="16" fillId="0" borderId="0" xfId="66" applyNumberFormat="1" applyFont="1" applyAlignment="1">
      <alignment horizontal="center"/>
      <protection/>
    </xf>
    <xf numFmtId="171" fontId="15" fillId="0" borderId="0" xfId="66" applyNumberFormat="1" applyFont="1" applyBorder="1" applyAlignment="1" applyProtection="1">
      <alignment horizontal="right"/>
      <protection/>
    </xf>
    <xf numFmtId="171" fontId="15" fillId="0" borderId="55" xfId="66" applyNumberFormat="1" applyFont="1" applyBorder="1" applyAlignment="1" applyProtection="1">
      <alignment horizontal="right"/>
      <protection/>
    </xf>
    <xf numFmtId="171" fontId="15" fillId="0" borderId="55" xfId="66" applyNumberFormat="1" applyFont="1" applyBorder="1" applyAlignment="1">
      <alignment horizontal="right"/>
      <protection/>
    </xf>
    <xf numFmtId="171" fontId="15" fillId="0" borderId="63" xfId="66" applyNumberFormat="1" applyFont="1" applyBorder="1" applyAlignment="1">
      <alignment horizontal="right"/>
      <protection/>
    </xf>
    <xf numFmtId="171" fontId="15" fillId="0" borderId="43" xfId="66" applyNumberFormat="1" applyFont="1" applyBorder="1" applyAlignment="1">
      <alignment horizontal="right"/>
      <protection/>
    </xf>
    <xf numFmtId="171" fontId="15" fillId="0" borderId="63" xfId="82" applyNumberFormat="1" applyFont="1" applyBorder="1" applyAlignment="1">
      <alignment horizontal="right"/>
    </xf>
    <xf numFmtId="171" fontId="15" fillId="0" borderId="66" xfId="66" applyNumberFormat="1" applyFont="1" applyBorder="1" applyAlignment="1" applyProtection="1">
      <alignment horizontal="right"/>
      <protection/>
    </xf>
    <xf numFmtId="171" fontId="15" fillId="0" borderId="65" xfId="66" applyNumberFormat="1" applyFont="1" applyBorder="1" applyAlignment="1">
      <alignment horizontal="right"/>
      <protection/>
    </xf>
    <xf numFmtId="171" fontId="15" fillId="35" borderId="58" xfId="66" applyNumberFormat="1" applyFont="1" applyFill="1" applyBorder="1">
      <alignment/>
      <protection/>
    </xf>
    <xf numFmtId="171" fontId="15" fillId="0" borderId="58" xfId="66" applyNumberFormat="1" applyFont="1" applyBorder="1" applyAlignment="1" applyProtection="1">
      <alignment horizontal="right"/>
      <protection/>
    </xf>
    <xf numFmtId="171" fontId="15" fillId="35" borderId="59" xfId="66" applyNumberFormat="1" applyFont="1" applyFill="1" applyBorder="1">
      <alignment/>
      <protection/>
    </xf>
    <xf numFmtId="0" fontId="17" fillId="0" borderId="0" xfId="66" applyFont="1">
      <alignment/>
      <protection/>
    </xf>
    <xf numFmtId="0" fontId="4" fillId="0" borderId="72" xfId="0" applyFont="1" applyBorder="1" applyAlignment="1">
      <alignment horizontal="left"/>
    </xf>
    <xf numFmtId="0" fontId="4" fillId="0" borderId="73" xfId="0" applyFont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7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4" fillId="0" borderId="82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 2" xfId="48"/>
    <cellStyle name="Millares [0] 2 2" xfId="49"/>
    <cellStyle name="Millares 10" xfId="50"/>
    <cellStyle name="Millares 11" xfId="51"/>
    <cellStyle name="Millares 2" xfId="52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 3" xfId="67"/>
    <cellStyle name="Normal 3 2" xfId="68"/>
    <cellStyle name="Normal 4" xfId="69"/>
    <cellStyle name="Normal 5" xfId="70"/>
    <cellStyle name="Normal 6" xfId="71"/>
    <cellStyle name="Normal 7" xfId="72"/>
    <cellStyle name="Normal 8" xfId="73"/>
    <cellStyle name="Normal_2007.09 Resumen de Operaciones BOVALPO" xfId="74"/>
    <cellStyle name="Normal_2008.02 Cuadro 3 Bolsas" xfId="75"/>
    <cellStyle name="Notas" xfId="76"/>
    <cellStyle name="Percent" xfId="77"/>
    <cellStyle name="Porcentaje 2" xfId="78"/>
    <cellStyle name="Porcentaje 2 2" xfId="79"/>
    <cellStyle name="Porcentaje 3" xfId="80"/>
    <cellStyle name="Porcentaje 4" xfId="81"/>
    <cellStyle name="Porcentaje 5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12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200275" y="1714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28575</xdr:colOff>
      <xdr:row>12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2200275" y="1790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antigua\Configuraci&#243;n%20local\Archivos%20temporales%20de%20Internet\OLK4\2008.01%20Cuadro%203%20Bols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SA DE COMERCIO"/>
      <sheetName val="BOLSA ELECTRÓNICA"/>
      <sheetName val="BOLSA DE CORRE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3"/>
  <sheetViews>
    <sheetView zoomScale="73" zoomScaleNormal="73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6" sqref="Q16"/>
    </sheetView>
  </sheetViews>
  <sheetFormatPr defaultColWidth="11.421875" defaultRowHeight="12.75"/>
  <cols>
    <col min="1" max="1" width="5.421875" style="0" customWidth="1"/>
    <col min="2" max="2" width="48.140625" style="1" customWidth="1"/>
    <col min="3" max="3" width="21.140625" style="0" customWidth="1"/>
    <col min="4" max="4" width="21.28125" style="0" bestFit="1" customWidth="1"/>
    <col min="5" max="5" width="19.00390625" style="0" customWidth="1"/>
    <col min="6" max="6" width="19.00390625" style="149" customWidth="1"/>
    <col min="7" max="7" width="23.00390625" style="0" bestFit="1" customWidth="1"/>
    <col min="8" max="8" width="19.57421875" style="0" customWidth="1"/>
    <col min="9" max="9" width="23.00390625" style="0" bestFit="1" customWidth="1"/>
    <col min="10" max="10" width="18.00390625" style="0" customWidth="1"/>
    <col min="11" max="11" width="22.00390625" style="0" customWidth="1"/>
    <col min="12" max="12" width="25.8515625" style="0" customWidth="1"/>
    <col min="13" max="13" width="24.140625" style="0" customWidth="1"/>
    <col min="14" max="14" width="8.140625" style="0" customWidth="1"/>
    <col min="15" max="15" width="11.421875" style="22" customWidth="1"/>
  </cols>
  <sheetData>
    <row r="1" spans="4:15" s="1" customFormat="1" ht="10.5" customHeight="1">
      <c r="D1" s="2"/>
      <c r="E1" s="2"/>
      <c r="F1" s="2"/>
      <c r="G1" s="2"/>
      <c r="H1" s="2"/>
      <c r="I1" s="2"/>
      <c r="J1" s="2"/>
      <c r="K1" s="2"/>
      <c r="O1" s="3"/>
    </row>
    <row r="2" spans="1:15" s="1" customFormat="1" ht="28.5" customHeight="1">
      <c r="A2" s="4"/>
      <c r="B2" s="4"/>
      <c r="C2" s="2"/>
      <c r="D2" s="2"/>
      <c r="E2" s="349" t="s">
        <v>76</v>
      </c>
      <c r="F2" s="349"/>
      <c r="G2" s="349"/>
      <c r="H2" s="349"/>
      <c r="I2" s="2"/>
      <c r="J2" s="2"/>
      <c r="K2" s="2"/>
      <c r="L2" s="4"/>
      <c r="M2" s="4"/>
      <c r="O2" s="3"/>
    </row>
    <row r="3" spans="1:15" s="1" customFormat="1" ht="18">
      <c r="A3" s="6"/>
      <c r="B3" s="6"/>
      <c r="C3" s="2"/>
      <c r="D3" s="2"/>
      <c r="E3" s="349"/>
      <c r="F3" s="349"/>
      <c r="G3" s="349"/>
      <c r="H3" s="349"/>
      <c r="I3" s="2"/>
      <c r="J3" s="2"/>
      <c r="K3" s="2"/>
      <c r="L3" s="6"/>
      <c r="M3" s="6"/>
      <c r="O3" s="3"/>
    </row>
    <row r="4" spans="1:15" s="1" customFormat="1" ht="26.25" customHeight="1">
      <c r="A4" s="6"/>
      <c r="B4" s="6"/>
      <c r="C4" s="7"/>
      <c r="D4" s="7"/>
      <c r="E4" s="5"/>
      <c r="F4" s="350" t="s">
        <v>77</v>
      </c>
      <c r="G4" s="350"/>
      <c r="H4" s="5"/>
      <c r="I4" s="7"/>
      <c r="J4" s="6"/>
      <c r="K4" s="6"/>
      <c r="L4" s="6"/>
      <c r="M4" s="6"/>
      <c r="O4" s="3"/>
    </row>
    <row r="5" spans="1:15" s="1" customFormat="1" ht="16.5" thickBot="1">
      <c r="A5" s="8"/>
      <c r="B5" s="8"/>
      <c r="C5" s="9"/>
      <c r="D5" s="9"/>
      <c r="E5" s="9"/>
      <c r="F5" s="10"/>
      <c r="G5" s="9"/>
      <c r="H5" s="9"/>
      <c r="I5" s="9"/>
      <c r="J5" s="9"/>
      <c r="K5" s="9"/>
      <c r="L5" s="11"/>
      <c r="M5" s="12"/>
      <c r="O5" s="3"/>
    </row>
    <row r="6" spans="1:15" s="1" customFormat="1" ht="16.5" thickTop="1">
      <c r="A6" s="345" t="s">
        <v>0</v>
      </c>
      <c r="B6" s="346"/>
      <c r="C6" s="335" t="s">
        <v>1</v>
      </c>
      <c r="D6" s="335"/>
      <c r="E6" s="335"/>
      <c r="F6" s="335"/>
      <c r="G6" s="335"/>
      <c r="H6" s="335"/>
      <c r="I6" s="335"/>
      <c r="J6" s="335"/>
      <c r="K6" s="335"/>
      <c r="L6" s="337" t="s">
        <v>2</v>
      </c>
      <c r="M6" s="343" t="s">
        <v>3</v>
      </c>
      <c r="O6" s="3"/>
    </row>
    <row r="7" spans="1:15" s="16" customFormat="1" ht="16.5" thickBot="1">
      <c r="A7" s="347"/>
      <c r="B7" s="348"/>
      <c r="C7" s="13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5" t="s">
        <v>12</v>
      </c>
      <c r="L7" s="338"/>
      <c r="M7" s="344"/>
      <c r="O7" s="17"/>
    </row>
    <row r="8" spans="1:14" ht="16.5" thickTop="1">
      <c r="A8" s="18">
        <v>1</v>
      </c>
      <c r="B8" s="170" t="s">
        <v>13</v>
      </c>
      <c r="C8" s="19">
        <v>87723456654</v>
      </c>
      <c r="D8" s="19">
        <v>32119000</v>
      </c>
      <c r="E8" s="19">
        <v>0</v>
      </c>
      <c r="F8" s="19">
        <v>0</v>
      </c>
      <c r="G8" s="19">
        <v>968421395079</v>
      </c>
      <c r="H8" s="19">
        <v>3727074237</v>
      </c>
      <c r="I8" s="19">
        <v>2057195430703</v>
      </c>
      <c r="J8" s="19">
        <v>0</v>
      </c>
      <c r="K8" s="19">
        <v>1748609772</v>
      </c>
      <c r="L8" s="19">
        <v>1186991673268</v>
      </c>
      <c r="M8" s="20">
        <f>SUM(C8:L8)</f>
        <v>4305839758713</v>
      </c>
      <c r="N8" s="21"/>
    </row>
    <row r="9" spans="1:14" ht="15.75">
      <c r="A9" s="23">
        <v>2</v>
      </c>
      <c r="B9" s="24" t="s">
        <v>14</v>
      </c>
      <c r="C9" s="25">
        <v>423469139429</v>
      </c>
      <c r="D9" s="25">
        <v>211883000</v>
      </c>
      <c r="E9" s="25">
        <v>0</v>
      </c>
      <c r="F9" s="25">
        <v>0</v>
      </c>
      <c r="G9" s="25">
        <v>751527663077</v>
      </c>
      <c r="H9" s="25">
        <v>23157934862</v>
      </c>
      <c r="I9" s="25">
        <v>2635118755791</v>
      </c>
      <c r="J9" s="25">
        <v>0</v>
      </c>
      <c r="K9" s="25">
        <v>152286538</v>
      </c>
      <c r="L9" s="25">
        <v>3971336084911</v>
      </c>
      <c r="M9" s="26">
        <f aca="true" t="shared" si="0" ref="M9:M40">SUM(C9:L9)</f>
        <v>7804973747608</v>
      </c>
      <c r="N9" s="21"/>
    </row>
    <row r="10" spans="1:14" ht="15.75">
      <c r="A10" s="23">
        <v>3</v>
      </c>
      <c r="B10" s="24" t="s">
        <v>15</v>
      </c>
      <c r="C10" s="25">
        <v>98842945209</v>
      </c>
      <c r="D10" s="25">
        <v>77137000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1699651765</v>
      </c>
      <c r="M10" s="26">
        <f t="shared" si="0"/>
        <v>100619733974</v>
      </c>
      <c r="N10" s="21"/>
    </row>
    <row r="11" spans="1:15" s="27" customFormat="1" ht="15.75">
      <c r="A11" s="23">
        <v>4</v>
      </c>
      <c r="B11" s="24" t="s">
        <v>16</v>
      </c>
      <c r="C11" s="25">
        <v>53802302038</v>
      </c>
      <c r="D11" s="25">
        <v>0</v>
      </c>
      <c r="E11" s="25">
        <v>0</v>
      </c>
      <c r="F11" s="25">
        <v>0</v>
      </c>
      <c r="G11" s="25">
        <v>1305897632176</v>
      </c>
      <c r="H11" s="25">
        <v>37543399</v>
      </c>
      <c r="I11" s="25">
        <v>3216466695062</v>
      </c>
      <c r="J11" s="25">
        <v>0</v>
      </c>
      <c r="K11" s="25">
        <v>0</v>
      </c>
      <c r="L11" s="25">
        <v>1938424839410</v>
      </c>
      <c r="M11" s="26">
        <f t="shared" si="0"/>
        <v>6514629012085</v>
      </c>
      <c r="N11" s="21"/>
      <c r="O11" s="22"/>
    </row>
    <row r="12" spans="1:15" s="27" customFormat="1" ht="15.75">
      <c r="A12" s="23">
        <v>5</v>
      </c>
      <c r="B12" s="24" t="s">
        <v>17</v>
      </c>
      <c r="C12" s="25">
        <v>65009044909</v>
      </c>
      <c r="D12" s="25">
        <v>0</v>
      </c>
      <c r="E12" s="25">
        <v>0</v>
      </c>
      <c r="F12" s="25">
        <v>0</v>
      </c>
      <c r="G12" s="25">
        <v>204537664339</v>
      </c>
      <c r="H12" s="25">
        <v>0</v>
      </c>
      <c r="I12" s="25">
        <v>1114863266753</v>
      </c>
      <c r="J12" s="25">
        <v>0</v>
      </c>
      <c r="K12" s="25">
        <v>0</v>
      </c>
      <c r="L12" s="25">
        <v>177310112529</v>
      </c>
      <c r="M12" s="26">
        <f t="shared" si="0"/>
        <v>1561720088530</v>
      </c>
      <c r="N12" s="21"/>
      <c r="O12" s="22"/>
    </row>
    <row r="13" spans="1:14" ht="15.75">
      <c r="A13" s="23">
        <v>6</v>
      </c>
      <c r="B13" s="24" t="s">
        <v>18</v>
      </c>
      <c r="C13" s="25">
        <v>356830091800</v>
      </c>
      <c r="D13" s="25">
        <v>14540000</v>
      </c>
      <c r="E13" s="25">
        <v>0</v>
      </c>
      <c r="F13" s="25">
        <v>0</v>
      </c>
      <c r="G13" s="25">
        <v>36431075749</v>
      </c>
      <c r="H13" s="25">
        <v>895064516</v>
      </c>
      <c r="I13" s="25">
        <v>97444803703</v>
      </c>
      <c r="J13" s="25">
        <v>0</v>
      </c>
      <c r="K13" s="25">
        <v>2017520407</v>
      </c>
      <c r="L13" s="25">
        <v>3257908876138</v>
      </c>
      <c r="M13" s="26">
        <f t="shared" si="0"/>
        <v>3751541972313</v>
      </c>
      <c r="N13" s="21"/>
    </row>
    <row r="14" spans="1:14" ht="15.75">
      <c r="A14" s="23">
        <v>7</v>
      </c>
      <c r="B14" s="24" t="s">
        <v>19</v>
      </c>
      <c r="C14" s="25">
        <v>115596013461</v>
      </c>
      <c r="D14" s="25">
        <v>0</v>
      </c>
      <c r="E14" s="25">
        <v>0</v>
      </c>
      <c r="F14" s="25">
        <v>0</v>
      </c>
      <c r="G14" s="25">
        <v>354443853353</v>
      </c>
      <c r="H14" s="25">
        <v>2612247298</v>
      </c>
      <c r="I14" s="25">
        <v>1595901903931</v>
      </c>
      <c r="J14" s="25">
        <v>0</v>
      </c>
      <c r="K14" s="25">
        <v>25201000</v>
      </c>
      <c r="L14" s="25">
        <v>1757099747142</v>
      </c>
      <c r="M14" s="26">
        <f t="shared" si="0"/>
        <v>3825678966185</v>
      </c>
      <c r="N14" s="21"/>
    </row>
    <row r="15" spans="1:14" ht="15.75">
      <c r="A15" s="23">
        <v>8</v>
      </c>
      <c r="B15" s="24" t="s">
        <v>20</v>
      </c>
      <c r="C15" s="25">
        <v>616990955295</v>
      </c>
      <c r="D15" s="25">
        <v>0</v>
      </c>
      <c r="E15" s="25">
        <v>0</v>
      </c>
      <c r="F15" s="25">
        <v>0</v>
      </c>
      <c r="G15" s="25">
        <v>2931173785251</v>
      </c>
      <c r="H15" s="25">
        <v>15451461899</v>
      </c>
      <c r="I15" s="25">
        <v>2169675473687</v>
      </c>
      <c r="J15" s="25">
        <v>0</v>
      </c>
      <c r="K15" s="25">
        <v>1302928380</v>
      </c>
      <c r="L15" s="25">
        <v>78500353640</v>
      </c>
      <c r="M15" s="26">
        <f t="shared" si="0"/>
        <v>5813094958152</v>
      </c>
      <c r="N15" s="21"/>
    </row>
    <row r="16" spans="1:14" ht="15.75">
      <c r="A16" s="23">
        <v>9</v>
      </c>
      <c r="B16" s="24" t="s">
        <v>21</v>
      </c>
      <c r="C16" s="25">
        <v>1884677123560</v>
      </c>
      <c r="D16" s="25">
        <v>190658000</v>
      </c>
      <c r="E16" s="25">
        <v>0</v>
      </c>
      <c r="F16" s="25">
        <v>0</v>
      </c>
      <c r="G16" s="25">
        <v>406193669900</v>
      </c>
      <c r="H16" s="25">
        <v>3028311609</v>
      </c>
      <c r="I16" s="25">
        <v>618297546738</v>
      </c>
      <c r="J16" s="25">
        <v>0</v>
      </c>
      <c r="K16" s="25">
        <v>18201956295</v>
      </c>
      <c r="L16" s="25">
        <v>1173778078562</v>
      </c>
      <c r="M16" s="26">
        <f t="shared" si="0"/>
        <v>4104367344664</v>
      </c>
      <c r="N16" s="21"/>
    </row>
    <row r="17" spans="1:14" ht="15.75">
      <c r="A17" s="23">
        <v>10</v>
      </c>
      <c r="B17" s="24" t="s">
        <v>22</v>
      </c>
      <c r="C17" s="25">
        <v>168767576176</v>
      </c>
      <c r="D17" s="25">
        <v>0</v>
      </c>
      <c r="E17" s="25">
        <v>0</v>
      </c>
      <c r="F17" s="25">
        <v>0</v>
      </c>
      <c r="G17" s="25">
        <v>73135121868</v>
      </c>
      <c r="H17" s="25">
        <v>0</v>
      </c>
      <c r="I17" s="25">
        <v>699530964467</v>
      </c>
      <c r="J17" s="25">
        <v>0</v>
      </c>
      <c r="K17" s="25">
        <v>0</v>
      </c>
      <c r="L17" s="25">
        <v>10487383550</v>
      </c>
      <c r="M17" s="26">
        <f t="shared" si="0"/>
        <v>951921046061</v>
      </c>
      <c r="N17" s="21"/>
    </row>
    <row r="18" spans="1:14" ht="15.75">
      <c r="A18" s="23">
        <v>11</v>
      </c>
      <c r="B18" s="24" t="s">
        <v>23</v>
      </c>
      <c r="C18" s="25">
        <v>20410670920</v>
      </c>
      <c r="D18" s="25">
        <v>0</v>
      </c>
      <c r="E18" s="25">
        <v>0</v>
      </c>
      <c r="F18" s="25">
        <v>0</v>
      </c>
      <c r="G18" s="28">
        <v>2776526673</v>
      </c>
      <c r="H18" s="25">
        <v>111160443</v>
      </c>
      <c r="I18" s="25">
        <v>14469617373</v>
      </c>
      <c r="J18" s="25">
        <v>0</v>
      </c>
      <c r="K18" s="25">
        <v>0</v>
      </c>
      <c r="L18" s="25">
        <v>33197004105</v>
      </c>
      <c r="M18" s="26">
        <f t="shared" si="0"/>
        <v>70964979514</v>
      </c>
      <c r="N18" s="21"/>
    </row>
    <row r="19" spans="1:14" ht="15.75">
      <c r="A19" s="23">
        <v>12</v>
      </c>
      <c r="B19" s="24" t="s">
        <v>24</v>
      </c>
      <c r="C19" s="25">
        <v>4247586081</v>
      </c>
      <c r="D19" s="25">
        <v>0</v>
      </c>
      <c r="E19" s="25">
        <v>0</v>
      </c>
      <c r="F19" s="25">
        <v>0</v>
      </c>
      <c r="G19" s="25">
        <v>3519008821719</v>
      </c>
      <c r="H19" s="25">
        <v>3384343825</v>
      </c>
      <c r="I19" s="25">
        <v>5831450673951</v>
      </c>
      <c r="J19" s="25">
        <v>0</v>
      </c>
      <c r="K19" s="25">
        <v>0</v>
      </c>
      <c r="L19" s="25">
        <v>3198794974779</v>
      </c>
      <c r="M19" s="26">
        <f t="shared" si="0"/>
        <v>12556886400355</v>
      </c>
      <c r="N19" s="21"/>
    </row>
    <row r="20" spans="1:14" ht="15.75">
      <c r="A20" s="23">
        <v>13</v>
      </c>
      <c r="B20" s="24" t="s">
        <v>25</v>
      </c>
      <c r="C20" s="25">
        <v>310028622892</v>
      </c>
      <c r="D20" s="25">
        <v>18020000</v>
      </c>
      <c r="E20" s="25">
        <v>0</v>
      </c>
      <c r="F20" s="25">
        <v>0</v>
      </c>
      <c r="G20" s="25">
        <v>191333749093</v>
      </c>
      <c r="H20" s="25">
        <v>0</v>
      </c>
      <c r="I20" s="25">
        <v>57095002507</v>
      </c>
      <c r="J20" s="25">
        <v>0</v>
      </c>
      <c r="K20" s="25">
        <v>324506353</v>
      </c>
      <c r="L20" s="25">
        <v>578554747290</v>
      </c>
      <c r="M20" s="26">
        <f>SUM(C20:L20)</f>
        <v>1137354648135</v>
      </c>
      <c r="N20" s="21"/>
    </row>
    <row r="21" spans="1:14" ht="15.75">
      <c r="A21" s="23">
        <v>14</v>
      </c>
      <c r="B21" s="24" t="s">
        <v>26</v>
      </c>
      <c r="C21" s="25">
        <v>1924129686</v>
      </c>
      <c r="D21" s="25">
        <v>579000</v>
      </c>
      <c r="E21" s="25">
        <v>0</v>
      </c>
      <c r="F21" s="25">
        <v>0</v>
      </c>
      <c r="G21" s="25">
        <v>15641944037</v>
      </c>
      <c r="H21" s="25">
        <v>3771332896</v>
      </c>
      <c r="I21" s="25">
        <v>13111226279</v>
      </c>
      <c r="J21" s="25">
        <v>0</v>
      </c>
      <c r="K21" s="25">
        <v>0</v>
      </c>
      <c r="L21" s="25">
        <v>21707924161</v>
      </c>
      <c r="M21" s="26">
        <f t="shared" si="0"/>
        <v>56157136059</v>
      </c>
      <c r="N21" s="21"/>
    </row>
    <row r="22" spans="1:14" ht="15.75">
      <c r="A22" s="23">
        <v>15</v>
      </c>
      <c r="B22" s="24" t="s">
        <v>27</v>
      </c>
      <c r="C22" s="25">
        <v>544786035612</v>
      </c>
      <c r="D22" s="25">
        <v>4719000</v>
      </c>
      <c r="E22" s="25">
        <v>0</v>
      </c>
      <c r="F22" s="25">
        <v>0</v>
      </c>
      <c r="G22" s="25">
        <v>214959479604</v>
      </c>
      <c r="H22" s="25">
        <v>360569904</v>
      </c>
      <c r="I22" s="25">
        <v>290648798938</v>
      </c>
      <c r="J22" s="25">
        <v>0</v>
      </c>
      <c r="K22" s="25">
        <v>22387243961</v>
      </c>
      <c r="L22" s="25">
        <v>20410735855</v>
      </c>
      <c r="M22" s="26">
        <f t="shared" si="0"/>
        <v>1093557582874</v>
      </c>
      <c r="N22" s="21"/>
    </row>
    <row r="23" spans="1:14" ht="15.75">
      <c r="A23" s="23">
        <v>16</v>
      </c>
      <c r="B23" s="24" t="s">
        <v>28</v>
      </c>
      <c r="C23" s="25">
        <v>81314169126</v>
      </c>
      <c r="D23" s="25">
        <v>1683000</v>
      </c>
      <c r="E23" s="25">
        <v>0</v>
      </c>
      <c r="F23" s="25">
        <v>0</v>
      </c>
      <c r="G23" s="25">
        <v>8304014701</v>
      </c>
      <c r="H23" s="25">
        <v>0</v>
      </c>
      <c r="I23" s="25">
        <v>83869387684</v>
      </c>
      <c r="J23" s="25">
        <v>0</v>
      </c>
      <c r="K23" s="25">
        <v>235085260</v>
      </c>
      <c r="L23" s="25">
        <v>744203227842</v>
      </c>
      <c r="M23" s="26">
        <f t="shared" si="0"/>
        <v>917927567613</v>
      </c>
      <c r="N23" s="21"/>
    </row>
    <row r="24" spans="1:14" ht="15.75">
      <c r="A24" s="23">
        <v>17</v>
      </c>
      <c r="B24" s="24" t="s">
        <v>29</v>
      </c>
      <c r="C24" s="25">
        <v>310487269542</v>
      </c>
      <c r="D24" s="25">
        <v>0</v>
      </c>
      <c r="E24" s="25">
        <v>0</v>
      </c>
      <c r="F24" s="25">
        <v>0</v>
      </c>
      <c r="G24" s="25">
        <v>181942016234</v>
      </c>
      <c r="H24" s="25">
        <v>4309345946</v>
      </c>
      <c r="I24" s="25">
        <v>770503386588</v>
      </c>
      <c r="J24" s="25">
        <v>0</v>
      </c>
      <c r="K24" s="25">
        <v>50964000</v>
      </c>
      <c r="L24" s="25">
        <v>4466862516555</v>
      </c>
      <c r="M24" s="26">
        <f t="shared" si="0"/>
        <v>5734155498865</v>
      </c>
      <c r="N24" s="21"/>
    </row>
    <row r="25" spans="1:14" ht="15.75">
      <c r="A25" s="23">
        <v>18</v>
      </c>
      <c r="B25" s="24" t="s">
        <v>30</v>
      </c>
      <c r="C25" s="25">
        <v>14595966591</v>
      </c>
      <c r="D25" s="25">
        <v>213820000</v>
      </c>
      <c r="E25" s="25">
        <v>0</v>
      </c>
      <c r="F25" s="25">
        <v>0</v>
      </c>
      <c r="G25" s="25">
        <v>0</v>
      </c>
      <c r="H25" s="25">
        <v>0</v>
      </c>
      <c r="I25" s="25">
        <v>8113397214</v>
      </c>
      <c r="J25" s="25">
        <v>0</v>
      </c>
      <c r="K25" s="25">
        <v>0</v>
      </c>
      <c r="L25" s="25">
        <v>1563063196</v>
      </c>
      <c r="M25" s="26">
        <f t="shared" si="0"/>
        <v>24486247001</v>
      </c>
      <c r="N25" s="21"/>
    </row>
    <row r="26" spans="1:14" ht="15.75">
      <c r="A26" s="23">
        <v>19</v>
      </c>
      <c r="B26" s="24" t="s">
        <v>31</v>
      </c>
      <c r="C26" s="25">
        <v>7234053391</v>
      </c>
      <c r="D26" s="25">
        <v>160640000</v>
      </c>
      <c r="E26" s="25">
        <v>0</v>
      </c>
      <c r="F26" s="25">
        <v>0</v>
      </c>
      <c r="G26" s="25">
        <v>2384584197</v>
      </c>
      <c r="H26" s="25">
        <v>0</v>
      </c>
      <c r="I26" s="25">
        <v>2151741474</v>
      </c>
      <c r="J26" s="25">
        <v>0</v>
      </c>
      <c r="K26" s="25">
        <v>1558316424</v>
      </c>
      <c r="L26" s="25">
        <v>1053810821</v>
      </c>
      <c r="M26" s="26">
        <f t="shared" si="0"/>
        <v>14543146307</v>
      </c>
      <c r="N26" s="21"/>
    </row>
    <row r="27" spans="1:14" ht="15.75">
      <c r="A27" s="23">
        <v>20</v>
      </c>
      <c r="B27" s="24" t="s">
        <v>32</v>
      </c>
      <c r="C27" s="25">
        <v>124293561388</v>
      </c>
      <c r="D27" s="25">
        <v>0</v>
      </c>
      <c r="E27" s="25">
        <v>0</v>
      </c>
      <c r="F27" s="25">
        <v>0</v>
      </c>
      <c r="G27" s="25">
        <v>59099574669</v>
      </c>
      <c r="H27" s="25">
        <v>0</v>
      </c>
      <c r="I27" s="25">
        <v>0</v>
      </c>
      <c r="J27" s="28">
        <v>0</v>
      </c>
      <c r="K27" s="25">
        <v>0</v>
      </c>
      <c r="L27" s="25">
        <v>255824238801</v>
      </c>
      <c r="M27" s="26">
        <f t="shared" si="0"/>
        <v>439217374858</v>
      </c>
      <c r="N27" s="21"/>
    </row>
    <row r="28" spans="1:14" ht="15.75">
      <c r="A28" s="23">
        <v>21</v>
      </c>
      <c r="B28" s="24" t="s">
        <v>33</v>
      </c>
      <c r="C28" s="25">
        <v>1246175570</v>
      </c>
      <c r="D28" s="25">
        <v>12100000</v>
      </c>
      <c r="E28" s="25">
        <v>0</v>
      </c>
      <c r="F28" s="25">
        <v>0</v>
      </c>
      <c r="G28" s="25">
        <v>202774920131</v>
      </c>
      <c r="H28" s="25">
        <v>5017787041</v>
      </c>
      <c r="I28" s="25">
        <v>53549837686</v>
      </c>
      <c r="J28" s="25">
        <v>0</v>
      </c>
      <c r="K28" s="25">
        <v>0</v>
      </c>
      <c r="L28" s="25">
        <v>12335102493</v>
      </c>
      <c r="M28" s="26">
        <f t="shared" si="0"/>
        <v>274935922921</v>
      </c>
      <c r="N28" s="21"/>
    </row>
    <row r="29" spans="1:14" ht="15.75">
      <c r="A29" s="23">
        <v>22</v>
      </c>
      <c r="B29" s="24" t="s">
        <v>34</v>
      </c>
      <c r="C29" s="25">
        <v>52607020937</v>
      </c>
      <c r="D29" s="25">
        <v>0</v>
      </c>
      <c r="E29" s="25">
        <v>0</v>
      </c>
      <c r="F29" s="25">
        <v>0</v>
      </c>
      <c r="G29" s="25">
        <v>71924183284</v>
      </c>
      <c r="H29" s="25">
        <v>28133640969</v>
      </c>
      <c r="I29" s="25">
        <v>4693008360</v>
      </c>
      <c r="J29" s="25">
        <v>0</v>
      </c>
      <c r="K29" s="25">
        <v>807193160</v>
      </c>
      <c r="L29" s="25">
        <v>50954295274</v>
      </c>
      <c r="M29" s="26">
        <f t="shared" si="0"/>
        <v>209119341984</v>
      </c>
      <c r="N29" s="21"/>
    </row>
    <row r="30" spans="1:14" ht="15.75">
      <c r="A30" s="23">
        <v>23</v>
      </c>
      <c r="B30" s="24" t="s">
        <v>35</v>
      </c>
      <c r="C30" s="25">
        <v>841996149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6">
        <f t="shared" si="0"/>
        <v>841996149</v>
      </c>
      <c r="N30" s="21"/>
    </row>
    <row r="31" spans="1:14" ht="15.75">
      <c r="A31" s="23">
        <v>24</v>
      </c>
      <c r="B31" s="24" t="s">
        <v>36</v>
      </c>
      <c r="C31" s="25">
        <v>352012617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6">
        <f t="shared" si="0"/>
        <v>352012617</v>
      </c>
      <c r="N31" s="21"/>
    </row>
    <row r="32" spans="1:14" ht="15.75">
      <c r="A32" s="23">
        <v>25</v>
      </c>
      <c r="B32" s="24" t="s">
        <v>37</v>
      </c>
      <c r="C32" s="25">
        <v>2617569694</v>
      </c>
      <c r="D32" s="25">
        <v>11870000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6">
        <f t="shared" si="0"/>
        <v>2629439694</v>
      </c>
      <c r="N32" s="21"/>
    </row>
    <row r="33" spans="1:14" ht="15.75">
      <c r="A33" s="23">
        <v>26</v>
      </c>
      <c r="B33" s="24" t="s">
        <v>38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6">
        <f>SUM(C33:L33)</f>
        <v>0</v>
      </c>
      <c r="N33" s="21"/>
    </row>
    <row r="34" spans="1:14" ht="15.75">
      <c r="A34" s="23">
        <v>27</v>
      </c>
      <c r="B34" s="24" t="s">
        <v>39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6">
        <f t="shared" si="0"/>
        <v>0</v>
      </c>
      <c r="N34" s="21"/>
    </row>
    <row r="35" spans="1:14" ht="15.75">
      <c r="A35" s="23">
        <v>28</v>
      </c>
      <c r="B35" s="24" t="s">
        <v>40</v>
      </c>
      <c r="C35" s="25">
        <v>372353776</v>
      </c>
      <c r="D35" s="25">
        <v>70971670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6">
        <f t="shared" si="0"/>
        <v>443325446</v>
      </c>
      <c r="N35" s="21"/>
    </row>
    <row r="36" spans="1:14" ht="15.75">
      <c r="A36" s="23">
        <v>29</v>
      </c>
      <c r="B36" s="24" t="s">
        <v>41</v>
      </c>
      <c r="C36" s="25">
        <v>46522388270</v>
      </c>
      <c r="D36" s="25">
        <v>0</v>
      </c>
      <c r="E36" s="25">
        <v>0</v>
      </c>
      <c r="F36" s="25">
        <v>0</v>
      </c>
      <c r="G36" s="25">
        <v>100972081806</v>
      </c>
      <c r="H36" s="25">
        <v>0</v>
      </c>
      <c r="I36" s="25">
        <v>172194212726</v>
      </c>
      <c r="J36" s="25">
        <v>0</v>
      </c>
      <c r="K36" s="25">
        <v>138196146</v>
      </c>
      <c r="L36" s="28">
        <v>643040060967</v>
      </c>
      <c r="M36" s="26">
        <f t="shared" si="0"/>
        <v>962866939915</v>
      </c>
      <c r="N36" s="21"/>
    </row>
    <row r="37" spans="1:14" ht="15.75">
      <c r="A37" s="23">
        <v>30</v>
      </c>
      <c r="B37" s="24" t="s">
        <v>42</v>
      </c>
      <c r="C37" s="25">
        <v>59844775247</v>
      </c>
      <c r="D37" s="25">
        <v>2300000</v>
      </c>
      <c r="E37" s="25">
        <v>0</v>
      </c>
      <c r="F37" s="25">
        <v>0</v>
      </c>
      <c r="G37" s="25">
        <v>125335894376</v>
      </c>
      <c r="H37" s="25">
        <v>43125898</v>
      </c>
      <c r="I37" s="25">
        <v>303679726319</v>
      </c>
      <c r="J37" s="25">
        <v>0</v>
      </c>
      <c r="K37" s="25">
        <v>0</v>
      </c>
      <c r="L37" s="25">
        <v>1358952808263</v>
      </c>
      <c r="M37" s="26">
        <f t="shared" si="0"/>
        <v>1847858630103</v>
      </c>
      <c r="N37" s="21"/>
    </row>
    <row r="38" spans="1:14" ht="15.75">
      <c r="A38" s="23">
        <v>31</v>
      </c>
      <c r="B38" s="29" t="s">
        <v>43</v>
      </c>
      <c r="C38" s="25">
        <v>91374931448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30">
        <v>0</v>
      </c>
      <c r="N38" s="21"/>
    </row>
    <row r="39" spans="1:14" ht="15.75">
      <c r="A39" s="23">
        <v>32</v>
      </c>
      <c r="B39" s="29" t="s">
        <v>44</v>
      </c>
      <c r="C39" s="25">
        <v>64986734659</v>
      </c>
      <c r="D39" s="25">
        <v>0</v>
      </c>
      <c r="E39" s="25">
        <v>0</v>
      </c>
      <c r="F39" s="25">
        <v>0</v>
      </c>
      <c r="G39" s="25">
        <v>47766322094</v>
      </c>
      <c r="H39" s="25">
        <v>0</v>
      </c>
      <c r="I39" s="25">
        <v>10105519416</v>
      </c>
      <c r="J39" s="25">
        <v>0</v>
      </c>
      <c r="K39" s="25">
        <v>1297917718</v>
      </c>
      <c r="L39" s="25">
        <v>48866042572</v>
      </c>
      <c r="M39" s="30">
        <f t="shared" si="0"/>
        <v>173022536459</v>
      </c>
      <c r="N39" s="21"/>
    </row>
    <row r="40" spans="1:14" ht="16.5" thickBot="1">
      <c r="A40" s="23">
        <v>33</v>
      </c>
      <c r="B40" s="31" t="s">
        <v>45</v>
      </c>
      <c r="C40" s="25">
        <v>68533109155</v>
      </c>
      <c r="D40" s="25">
        <v>0</v>
      </c>
      <c r="E40" s="25">
        <v>0</v>
      </c>
      <c r="F40" s="25">
        <v>0</v>
      </c>
      <c r="G40" s="25">
        <v>58409672632</v>
      </c>
      <c r="H40" s="25">
        <v>569210634</v>
      </c>
      <c r="I40" s="25">
        <v>227194185454</v>
      </c>
      <c r="J40" s="25">
        <v>0</v>
      </c>
      <c r="K40" s="32">
        <v>291321200</v>
      </c>
      <c r="L40" s="25">
        <v>3066798379</v>
      </c>
      <c r="M40" s="33">
        <f t="shared" si="0"/>
        <v>358064297454</v>
      </c>
      <c r="N40" s="21"/>
    </row>
    <row r="41" spans="1:14" ht="17.25" thickBot="1" thickTop="1">
      <c r="A41" s="351" t="s">
        <v>46</v>
      </c>
      <c r="B41" s="352"/>
      <c r="C41" s="34">
        <f>SUM(C8:C40)</f>
        <v>5680329781282</v>
      </c>
      <c r="D41" s="35">
        <f>SUM(D8:D40)</f>
        <v>1023039670</v>
      </c>
      <c r="E41" s="35">
        <f>SUM(E8:E40)</f>
        <v>0</v>
      </c>
      <c r="F41" s="36">
        <v>0</v>
      </c>
      <c r="G41" s="35">
        <f aca="true" t="shared" si="1" ref="G41:L41">SUM(G8:G40)</f>
        <v>11834395646042</v>
      </c>
      <c r="H41" s="35">
        <f t="shared" si="1"/>
        <v>94610155376</v>
      </c>
      <c r="I41" s="35">
        <f t="shared" si="1"/>
        <v>22047324562804</v>
      </c>
      <c r="J41" s="35">
        <f t="shared" si="1"/>
        <v>0</v>
      </c>
      <c r="K41" s="37">
        <f t="shared" si="1"/>
        <v>50539246614</v>
      </c>
      <c r="L41" s="38">
        <f t="shared" si="1"/>
        <v>24992924152268</v>
      </c>
      <c r="M41" s="39">
        <f>SUM(M8:M40)</f>
        <v>64609771652608</v>
      </c>
      <c r="N41" s="21"/>
    </row>
    <row r="42" spans="1:14" ht="17.25" thickBot="1" thickTop="1">
      <c r="A42" s="351" t="s">
        <v>47</v>
      </c>
      <c r="B42" s="352"/>
      <c r="C42" s="34">
        <v>3726128033712</v>
      </c>
      <c r="D42" s="35">
        <v>912723580</v>
      </c>
      <c r="E42" s="35">
        <v>0</v>
      </c>
      <c r="F42" s="36">
        <v>0</v>
      </c>
      <c r="G42" s="35">
        <v>10842804241228</v>
      </c>
      <c r="H42" s="35">
        <v>125433553032</v>
      </c>
      <c r="I42" s="35">
        <v>20018811185764</v>
      </c>
      <c r="J42" s="35">
        <v>0</v>
      </c>
      <c r="K42" s="37">
        <v>61326675792</v>
      </c>
      <c r="L42" s="38">
        <v>24330408303014</v>
      </c>
      <c r="M42" s="39">
        <v>59105824716122</v>
      </c>
      <c r="N42" s="21"/>
    </row>
    <row r="43" spans="3:15" s="1" customFormat="1" ht="16.5" thickTop="1">
      <c r="C43" s="42"/>
      <c r="F43" s="40"/>
      <c r="N43" s="41"/>
      <c r="O43" s="3"/>
    </row>
    <row r="44" spans="6:15" s="1" customFormat="1" ht="15.75">
      <c r="F44" s="40"/>
      <c r="N44" s="41"/>
      <c r="O44" s="3"/>
    </row>
    <row r="45" spans="6:15" s="1" customFormat="1" ht="15.75">
      <c r="F45" s="40"/>
      <c r="K45" s="42"/>
      <c r="N45" s="41"/>
      <c r="O45" s="3"/>
    </row>
    <row r="46" spans="2:15" s="1" customFormat="1" ht="15.75">
      <c r="B46" s="42"/>
      <c r="C46" s="42"/>
      <c r="D46" s="42"/>
      <c r="F46" s="40"/>
      <c r="N46" s="41"/>
      <c r="O46" s="3"/>
    </row>
    <row r="47" spans="1:15" s="43" customFormat="1" ht="20.25">
      <c r="A47" s="336" t="s">
        <v>48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41"/>
      <c r="O47" s="3"/>
    </row>
    <row r="48" spans="1:15" s="43" customFormat="1" ht="20.25">
      <c r="A48" s="336" t="s">
        <v>49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41"/>
      <c r="O48" s="3"/>
    </row>
    <row r="49" spans="1:15" s="43" customFormat="1" ht="20.25">
      <c r="A49" s="44"/>
      <c r="B49" s="44"/>
      <c r="C49" s="44"/>
      <c r="D49" s="44"/>
      <c r="E49" s="44"/>
      <c r="F49" s="45" t="s">
        <v>50</v>
      </c>
      <c r="G49" s="46" t="str">
        <f>F4</f>
        <v>JUNIO 2012</v>
      </c>
      <c r="H49" s="44" t="s">
        <v>51</v>
      </c>
      <c r="I49" s="44"/>
      <c r="J49" s="44"/>
      <c r="K49" s="44"/>
      <c r="L49" s="44"/>
      <c r="M49" s="44"/>
      <c r="N49" s="41"/>
      <c r="O49" s="3"/>
    </row>
    <row r="50" spans="1:15" s="43" customFormat="1" ht="20.25">
      <c r="A50" s="44"/>
      <c r="B50" s="44"/>
      <c r="C50" s="44"/>
      <c r="D50" s="44"/>
      <c r="E50" s="44"/>
      <c r="F50" s="45"/>
      <c r="G50" s="46"/>
      <c r="H50" s="44"/>
      <c r="I50" s="44"/>
      <c r="J50" s="44"/>
      <c r="K50" s="44"/>
      <c r="L50" s="44"/>
      <c r="M50" s="44"/>
      <c r="N50" s="41"/>
      <c r="O50" s="3"/>
    </row>
    <row r="51" spans="1:15" s="43" customFormat="1" ht="21" thickBot="1">
      <c r="A51" s="44"/>
      <c r="B51" s="44"/>
      <c r="C51" s="44"/>
      <c r="D51" s="44"/>
      <c r="E51" s="44"/>
      <c r="F51" s="45"/>
      <c r="G51" s="46"/>
      <c r="H51" s="44"/>
      <c r="I51" s="44"/>
      <c r="J51" s="44"/>
      <c r="K51" s="44"/>
      <c r="L51" s="44"/>
      <c r="M51" s="44"/>
      <c r="N51" s="41"/>
      <c r="O51" s="3"/>
    </row>
    <row r="52" spans="1:15" s="1" customFormat="1" ht="16.5" thickTop="1">
      <c r="A52" s="345" t="s">
        <v>0</v>
      </c>
      <c r="B52" s="346"/>
      <c r="C52" s="335" t="s">
        <v>52</v>
      </c>
      <c r="D52" s="335"/>
      <c r="E52" s="335"/>
      <c r="F52" s="335"/>
      <c r="G52" s="335"/>
      <c r="H52" s="335"/>
      <c r="I52" s="335"/>
      <c r="J52" s="335"/>
      <c r="K52" s="335"/>
      <c r="L52" s="337" t="s">
        <v>53</v>
      </c>
      <c r="M52" s="339" t="s">
        <v>3</v>
      </c>
      <c r="O52" s="3"/>
    </row>
    <row r="53" spans="1:15" s="16" customFormat="1" ht="16.5" thickBot="1">
      <c r="A53" s="347"/>
      <c r="B53" s="348"/>
      <c r="C53" s="13" t="s">
        <v>4</v>
      </c>
      <c r="D53" s="14" t="s">
        <v>5</v>
      </c>
      <c r="E53" s="14" t="s">
        <v>6</v>
      </c>
      <c r="F53" s="14" t="s">
        <v>7</v>
      </c>
      <c r="G53" s="14" t="s">
        <v>8</v>
      </c>
      <c r="H53" s="14" t="s">
        <v>9</v>
      </c>
      <c r="I53" s="14" t="s">
        <v>10</v>
      </c>
      <c r="J53" s="14" t="s">
        <v>11</v>
      </c>
      <c r="K53" s="15" t="s">
        <v>12</v>
      </c>
      <c r="L53" s="338"/>
      <c r="M53" s="340"/>
      <c r="O53" s="17"/>
    </row>
    <row r="54" spans="1:14" ht="16.5" thickTop="1">
      <c r="A54" s="47">
        <v>1</v>
      </c>
      <c r="B54" s="48" t="str">
        <f aca="true" t="shared" si="2" ref="B54:B81">B8</f>
        <v>BICE CORREDORES DE BOLSA S.A.</v>
      </c>
      <c r="C54" s="49">
        <f aca="true" t="shared" si="3" ref="C54:L69">C8/1000000</f>
        <v>87723.456654</v>
      </c>
      <c r="D54" s="50">
        <f t="shared" si="3"/>
        <v>32.119</v>
      </c>
      <c r="E54" s="50">
        <f t="shared" si="3"/>
        <v>0</v>
      </c>
      <c r="F54" s="51">
        <f t="shared" si="3"/>
        <v>0</v>
      </c>
      <c r="G54" s="50">
        <f t="shared" si="3"/>
        <v>968421.395079</v>
      </c>
      <c r="H54" s="50">
        <f t="shared" si="3"/>
        <v>3727.074237</v>
      </c>
      <c r="I54" s="50">
        <f t="shared" si="3"/>
        <v>2057195.430703</v>
      </c>
      <c r="J54" s="50">
        <f t="shared" si="3"/>
        <v>0</v>
      </c>
      <c r="K54" s="52">
        <f t="shared" si="3"/>
        <v>1748.609772</v>
      </c>
      <c r="L54" s="53">
        <f t="shared" si="3"/>
        <v>1186991.673268</v>
      </c>
      <c r="M54" s="54">
        <f>SUM(C54:L54)</f>
        <v>4305839.7587129995</v>
      </c>
      <c r="N54" s="21"/>
    </row>
    <row r="55" spans="1:14" ht="15.75">
      <c r="A55" s="55">
        <v>2</v>
      </c>
      <c r="B55" s="56" t="str">
        <f t="shared" si="2"/>
        <v>BANCHILE CORREDORES DE BOLSA S.A.</v>
      </c>
      <c r="C55" s="57">
        <f t="shared" si="3"/>
        <v>423469.139429</v>
      </c>
      <c r="D55" s="58">
        <f t="shared" si="3"/>
        <v>211.883</v>
      </c>
      <c r="E55" s="58">
        <f t="shared" si="3"/>
        <v>0</v>
      </c>
      <c r="F55" s="59">
        <f t="shared" si="3"/>
        <v>0</v>
      </c>
      <c r="G55" s="58">
        <f t="shared" si="3"/>
        <v>751527.663077</v>
      </c>
      <c r="H55" s="58">
        <f t="shared" si="3"/>
        <v>23157.934862</v>
      </c>
      <c r="I55" s="58">
        <f t="shared" si="3"/>
        <v>2635118.755791</v>
      </c>
      <c r="J55" s="58">
        <f t="shared" si="3"/>
        <v>0</v>
      </c>
      <c r="K55" s="60">
        <f t="shared" si="3"/>
        <v>152.286538</v>
      </c>
      <c r="L55" s="61">
        <f t="shared" si="3"/>
        <v>3971336.084911</v>
      </c>
      <c r="M55" s="62">
        <f>SUM(C55:L55)</f>
        <v>7804973.747608</v>
      </c>
      <c r="N55" s="21"/>
    </row>
    <row r="56" spans="1:14" ht="15.75">
      <c r="A56" s="55">
        <v>3</v>
      </c>
      <c r="B56" s="56" t="str">
        <f t="shared" si="2"/>
        <v>FIT  RESEARCH CORREDORES DE BOLSA S.A.</v>
      </c>
      <c r="C56" s="57">
        <f t="shared" si="3"/>
        <v>98842.945209</v>
      </c>
      <c r="D56" s="58">
        <f t="shared" si="3"/>
        <v>77.137</v>
      </c>
      <c r="E56" s="58">
        <f t="shared" si="3"/>
        <v>0</v>
      </c>
      <c r="F56" s="59">
        <f t="shared" si="3"/>
        <v>0</v>
      </c>
      <c r="G56" s="58">
        <f t="shared" si="3"/>
        <v>0</v>
      </c>
      <c r="H56" s="58">
        <f t="shared" si="3"/>
        <v>0</v>
      </c>
      <c r="I56" s="58">
        <f t="shared" si="3"/>
        <v>0</v>
      </c>
      <c r="J56" s="58">
        <f t="shared" si="3"/>
        <v>0</v>
      </c>
      <c r="K56" s="60">
        <f t="shared" si="3"/>
        <v>0</v>
      </c>
      <c r="L56" s="61">
        <f t="shared" si="3"/>
        <v>1699.651765</v>
      </c>
      <c r="M56" s="62">
        <f>SUM(C56:L56)</f>
        <v>100619.733974</v>
      </c>
      <c r="N56" s="21"/>
    </row>
    <row r="57" spans="1:14" ht="15.75">
      <c r="A57" s="55">
        <v>4</v>
      </c>
      <c r="B57" s="56" t="str">
        <f t="shared" si="2"/>
        <v>BBVA CORREDORES DE BOLSA S.A.</v>
      </c>
      <c r="C57" s="57">
        <f t="shared" si="3"/>
        <v>53802.302038</v>
      </c>
      <c r="D57" s="58">
        <f t="shared" si="3"/>
        <v>0</v>
      </c>
      <c r="E57" s="63">
        <f t="shared" si="3"/>
        <v>0</v>
      </c>
      <c r="F57" s="64">
        <v>0</v>
      </c>
      <c r="G57" s="58">
        <f t="shared" si="3"/>
        <v>1305897.632176</v>
      </c>
      <c r="H57" s="58">
        <f>H11/1000000</f>
        <v>37.543399</v>
      </c>
      <c r="I57" s="58">
        <f t="shared" si="3"/>
        <v>3216466.695062</v>
      </c>
      <c r="J57" s="58">
        <f t="shared" si="3"/>
        <v>0</v>
      </c>
      <c r="K57" s="60">
        <f t="shared" si="3"/>
        <v>0</v>
      </c>
      <c r="L57" s="61">
        <f t="shared" si="3"/>
        <v>1938424.83941</v>
      </c>
      <c r="M57" s="62">
        <f>SUM(C57:L57)</f>
        <v>6514629.012085</v>
      </c>
      <c r="N57" s="21"/>
    </row>
    <row r="58" spans="1:14" ht="15.75">
      <c r="A58" s="55">
        <v>5</v>
      </c>
      <c r="B58" s="56" t="str">
        <f t="shared" si="2"/>
        <v>SCOTIA SUD AMERICANO CORREDORES DE BOLSA S.A.</v>
      </c>
      <c r="C58" s="57">
        <f t="shared" si="3"/>
        <v>65009.044909</v>
      </c>
      <c r="D58" s="58">
        <f t="shared" si="3"/>
        <v>0</v>
      </c>
      <c r="E58" s="58">
        <f t="shared" si="3"/>
        <v>0</v>
      </c>
      <c r="F58" s="59">
        <f t="shared" si="3"/>
        <v>0</v>
      </c>
      <c r="G58" s="58">
        <f t="shared" si="3"/>
        <v>204537.664339</v>
      </c>
      <c r="H58" s="58">
        <f t="shared" si="3"/>
        <v>0</v>
      </c>
      <c r="I58" s="58">
        <f t="shared" si="3"/>
        <v>1114863.266753</v>
      </c>
      <c r="J58" s="58">
        <f t="shared" si="3"/>
        <v>0</v>
      </c>
      <c r="K58" s="60">
        <f t="shared" si="3"/>
        <v>0</v>
      </c>
      <c r="L58" s="61">
        <f t="shared" si="3"/>
        <v>177310.112529</v>
      </c>
      <c r="M58" s="62">
        <f>SUM(C58:L58)</f>
        <v>1561720.08853</v>
      </c>
      <c r="N58" s="21"/>
    </row>
    <row r="59" spans="1:14" ht="15.75">
      <c r="A59" s="55">
        <v>6</v>
      </c>
      <c r="B59" s="56" t="str">
        <f t="shared" si="2"/>
        <v>VALORES SECURITY S.A. CORREDORES  DE BOLSA</v>
      </c>
      <c r="C59" s="57">
        <f t="shared" si="3"/>
        <v>356830.0918</v>
      </c>
      <c r="D59" s="58">
        <f t="shared" si="3"/>
        <v>14.54</v>
      </c>
      <c r="E59" s="58">
        <f t="shared" si="3"/>
        <v>0</v>
      </c>
      <c r="F59" s="59">
        <f t="shared" si="3"/>
        <v>0</v>
      </c>
      <c r="G59" s="58">
        <f t="shared" si="3"/>
        <v>36431.075749</v>
      </c>
      <c r="H59" s="58">
        <f t="shared" si="3"/>
        <v>895.064516</v>
      </c>
      <c r="I59" s="58">
        <f t="shared" si="3"/>
        <v>97444.803703</v>
      </c>
      <c r="J59" s="58">
        <f t="shared" si="3"/>
        <v>0</v>
      </c>
      <c r="K59" s="60">
        <f t="shared" si="3"/>
        <v>2017.520407</v>
      </c>
      <c r="L59" s="61">
        <f t="shared" si="3"/>
        <v>3257908.876138</v>
      </c>
      <c r="M59" s="62">
        <f aca="true" t="shared" si="4" ref="M59:M82">SUM(C59:L59)</f>
        <v>3751541.972313</v>
      </c>
      <c r="N59" s="21"/>
    </row>
    <row r="60" spans="1:14" ht="15.75">
      <c r="A60" s="55">
        <v>7</v>
      </c>
      <c r="B60" s="56" t="str">
        <f t="shared" si="2"/>
        <v>BCI CORREDOR DE BOLSA S.A.</v>
      </c>
      <c r="C60" s="57">
        <f t="shared" si="3"/>
        <v>115596.013461</v>
      </c>
      <c r="D60" s="58">
        <f t="shared" si="3"/>
        <v>0</v>
      </c>
      <c r="E60" s="58">
        <f t="shared" si="3"/>
        <v>0</v>
      </c>
      <c r="F60" s="59">
        <f t="shared" si="3"/>
        <v>0</v>
      </c>
      <c r="G60" s="58">
        <f t="shared" si="3"/>
        <v>354443.853353</v>
      </c>
      <c r="H60" s="58">
        <f t="shared" si="3"/>
        <v>2612.247298</v>
      </c>
      <c r="I60" s="58">
        <f t="shared" si="3"/>
        <v>1595901.903931</v>
      </c>
      <c r="J60" s="58">
        <f t="shared" si="3"/>
        <v>0</v>
      </c>
      <c r="K60" s="60">
        <f t="shared" si="3"/>
        <v>25.201</v>
      </c>
      <c r="L60" s="61">
        <f t="shared" si="3"/>
        <v>1757099.747142</v>
      </c>
      <c r="M60" s="62">
        <f t="shared" si="4"/>
        <v>3825678.966185</v>
      </c>
      <c r="N60" s="21"/>
    </row>
    <row r="61" spans="1:14" ht="15.75">
      <c r="A61" s="55">
        <v>8</v>
      </c>
      <c r="B61" s="56" t="str">
        <f t="shared" si="2"/>
        <v>SANTANDER INVESTMENT S.A. C. DE BOLSA</v>
      </c>
      <c r="C61" s="57">
        <f t="shared" si="3"/>
        <v>616990.955295</v>
      </c>
      <c r="D61" s="58">
        <f t="shared" si="3"/>
        <v>0</v>
      </c>
      <c r="E61" s="58">
        <f t="shared" si="3"/>
        <v>0</v>
      </c>
      <c r="F61" s="59">
        <f t="shared" si="3"/>
        <v>0</v>
      </c>
      <c r="G61" s="58">
        <f t="shared" si="3"/>
        <v>2931173.785251</v>
      </c>
      <c r="H61" s="58">
        <f t="shared" si="3"/>
        <v>15451.461899</v>
      </c>
      <c r="I61" s="58">
        <f t="shared" si="3"/>
        <v>2169675.473687</v>
      </c>
      <c r="J61" s="58">
        <f t="shared" si="3"/>
        <v>0</v>
      </c>
      <c r="K61" s="60">
        <f t="shared" si="3"/>
        <v>1302.92838</v>
      </c>
      <c r="L61" s="61">
        <f t="shared" si="3"/>
        <v>78500.35364</v>
      </c>
      <c r="M61" s="62">
        <f t="shared" si="4"/>
        <v>5813094.958152002</v>
      </c>
      <c r="N61" s="21"/>
    </row>
    <row r="62" spans="1:14" ht="15.75">
      <c r="A62" s="55">
        <v>9</v>
      </c>
      <c r="B62" s="56" t="str">
        <f t="shared" si="2"/>
        <v>LARRAIN VIAL S.A. CORREDORES DE BOLSA</v>
      </c>
      <c r="C62" s="57">
        <f t="shared" si="3"/>
        <v>1884677.12356</v>
      </c>
      <c r="D62" s="58">
        <f t="shared" si="3"/>
        <v>190.658</v>
      </c>
      <c r="E62" s="58">
        <f t="shared" si="3"/>
        <v>0</v>
      </c>
      <c r="F62" s="59">
        <f t="shared" si="3"/>
        <v>0</v>
      </c>
      <c r="G62" s="58">
        <f t="shared" si="3"/>
        <v>406193.6699</v>
      </c>
      <c r="H62" s="58">
        <f t="shared" si="3"/>
        <v>3028.311609</v>
      </c>
      <c r="I62" s="58">
        <f t="shared" si="3"/>
        <v>618297.546738</v>
      </c>
      <c r="J62" s="58">
        <f t="shared" si="3"/>
        <v>0</v>
      </c>
      <c r="K62" s="60">
        <f t="shared" si="3"/>
        <v>18201.956295</v>
      </c>
      <c r="L62" s="61">
        <f t="shared" si="3"/>
        <v>1173778.078562</v>
      </c>
      <c r="M62" s="62">
        <f t="shared" si="4"/>
        <v>4104367.344664</v>
      </c>
      <c r="N62" s="21"/>
    </row>
    <row r="63" spans="1:14" ht="15.75">
      <c r="A63" s="55">
        <v>10</v>
      </c>
      <c r="B63" s="56" t="str">
        <f t="shared" si="2"/>
        <v>DEUTSCHE SECURITIES C.  DE BOLSA LTDA.</v>
      </c>
      <c r="C63" s="57">
        <f t="shared" si="3"/>
        <v>168767.576176</v>
      </c>
      <c r="D63" s="58">
        <f t="shared" si="3"/>
        <v>0</v>
      </c>
      <c r="E63" s="58">
        <f t="shared" si="3"/>
        <v>0</v>
      </c>
      <c r="F63" s="59">
        <f t="shared" si="3"/>
        <v>0</v>
      </c>
      <c r="G63" s="58">
        <f t="shared" si="3"/>
        <v>73135.121868</v>
      </c>
      <c r="H63" s="58">
        <f t="shared" si="3"/>
        <v>0</v>
      </c>
      <c r="I63" s="58">
        <f t="shared" si="3"/>
        <v>699530.964467</v>
      </c>
      <c r="J63" s="58">
        <f t="shared" si="3"/>
        <v>0</v>
      </c>
      <c r="K63" s="60">
        <f t="shared" si="3"/>
        <v>0</v>
      </c>
      <c r="L63" s="61">
        <f t="shared" si="3"/>
        <v>10487.38355</v>
      </c>
      <c r="M63" s="62">
        <f t="shared" si="4"/>
        <v>951921.046061</v>
      </c>
      <c r="N63" s="21"/>
    </row>
    <row r="64" spans="1:14" ht="15.75">
      <c r="A64" s="55">
        <v>11</v>
      </c>
      <c r="B64" s="56" t="str">
        <f t="shared" si="2"/>
        <v>TANNER  CORREDORES DE BOLSA S.A.</v>
      </c>
      <c r="C64" s="57">
        <f t="shared" si="3"/>
        <v>20410.67092</v>
      </c>
      <c r="D64" s="58">
        <f t="shared" si="3"/>
        <v>0</v>
      </c>
      <c r="E64" s="58">
        <f t="shared" si="3"/>
        <v>0</v>
      </c>
      <c r="F64" s="59">
        <f t="shared" si="3"/>
        <v>0</v>
      </c>
      <c r="G64" s="58">
        <f t="shared" si="3"/>
        <v>2776.526673</v>
      </c>
      <c r="H64" s="58">
        <f>H18/1000000</f>
        <v>111.160443</v>
      </c>
      <c r="I64" s="58">
        <f t="shared" si="3"/>
        <v>14469.617373</v>
      </c>
      <c r="J64" s="58">
        <f t="shared" si="3"/>
        <v>0</v>
      </c>
      <c r="K64" s="60">
        <f t="shared" si="3"/>
        <v>0</v>
      </c>
      <c r="L64" s="61">
        <f t="shared" si="3"/>
        <v>33197.004105</v>
      </c>
      <c r="M64" s="62">
        <f t="shared" si="4"/>
        <v>70964.979514</v>
      </c>
      <c r="N64" s="21"/>
    </row>
    <row r="65" spans="1:14" ht="15.75">
      <c r="A65" s="55">
        <v>12</v>
      </c>
      <c r="B65" s="56" t="str">
        <f t="shared" si="2"/>
        <v>BANCOESTADO S.A. CORREDORES DE BOLSA</v>
      </c>
      <c r="C65" s="57">
        <f t="shared" si="3"/>
        <v>4247.586081</v>
      </c>
      <c r="D65" s="58">
        <f t="shared" si="3"/>
        <v>0</v>
      </c>
      <c r="E65" s="58">
        <f t="shared" si="3"/>
        <v>0</v>
      </c>
      <c r="F65" s="59">
        <f t="shared" si="3"/>
        <v>0</v>
      </c>
      <c r="G65" s="58">
        <f t="shared" si="3"/>
        <v>3519008.821719</v>
      </c>
      <c r="H65" s="58">
        <f t="shared" si="3"/>
        <v>3384.343825</v>
      </c>
      <c r="I65" s="58">
        <f t="shared" si="3"/>
        <v>5831450.673951</v>
      </c>
      <c r="J65" s="58">
        <f t="shared" si="3"/>
        <v>0</v>
      </c>
      <c r="K65" s="60">
        <f t="shared" si="3"/>
        <v>0</v>
      </c>
      <c r="L65" s="61">
        <f t="shared" si="3"/>
        <v>3198794.974779</v>
      </c>
      <c r="M65" s="62">
        <f t="shared" si="4"/>
        <v>12556886.400355</v>
      </c>
      <c r="N65" s="21"/>
    </row>
    <row r="66" spans="1:14" ht="15.75">
      <c r="A66" s="55">
        <v>13</v>
      </c>
      <c r="B66" s="56" t="str">
        <f t="shared" si="2"/>
        <v>I.M. TRUST S.A. CORREDORES DE BOLSA</v>
      </c>
      <c r="C66" s="57">
        <f t="shared" si="3"/>
        <v>310028.622892</v>
      </c>
      <c r="D66" s="58">
        <f t="shared" si="3"/>
        <v>18.02</v>
      </c>
      <c r="E66" s="58">
        <f t="shared" si="3"/>
        <v>0</v>
      </c>
      <c r="F66" s="59">
        <f t="shared" si="3"/>
        <v>0</v>
      </c>
      <c r="G66" s="58">
        <f t="shared" si="3"/>
        <v>191333.749093</v>
      </c>
      <c r="H66" s="58">
        <f t="shared" si="3"/>
        <v>0</v>
      </c>
      <c r="I66" s="58">
        <f t="shared" si="3"/>
        <v>57095.002507</v>
      </c>
      <c r="J66" s="58">
        <f t="shared" si="3"/>
        <v>0</v>
      </c>
      <c r="K66" s="60">
        <f t="shared" si="3"/>
        <v>324.506353</v>
      </c>
      <c r="L66" s="61">
        <f t="shared" si="3"/>
        <v>578554.74729</v>
      </c>
      <c r="M66" s="62">
        <f t="shared" si="4"/>
        <v>1137354.648135</v>
      </c>
      <c r="N66" s="21"/>
    </row>
    <row r="67" spans="1:14" ht="15.75">
      <c r="A67" s="55">
        <v>14</v>
      </c>
      <c r="B67" s="56" t="str">
        <f t="shared" si="2"/>
        <v>MOLINA, SWETT Y VALDES S.A. C. DE BOLSA</v>
      </c>
      <c r="C67" s="57">
        <f t="shared" si="3"/>
        <v>1924.129686</v>
      </c>
      <c r="D67" s="58">
        <f t="shared" si="3"/>
        <v>0.579</v>
      </c>
      <c r="E67" s="58">
        <f t="shared" si="3"/>
        <v>0</v>
      </c>
      <c r="F67" s="59">
        <f t="shared" si="3"/>
        <v>0</v>
      </c>
      <c r="G67" s="58">
        <f t="shared" si="3"/>
        <v>15641.944037</v>
      </c>
      <c r="H67" s="58">
        <f t="shared" si="3"/>
        <v>3771.332896</v>
      </c>
      <c r="I67" s="58">
        <f t="shared" si="3"/>
        <v>13111.226279</v>
      </c>
      <c r="J67" s="58">
        <f t="shared" si="3"/>
        <v>0</v>
      </c>
      <c r="K67" s="60">
        <f t="shared" si="3"/>
        <v>0</v>
      </c>
      <c r="L67" s="61">
        <f t="shared" si="3"/>
        <v>21707.924161</v>
      </c>
      <c r="M67" s="62">
        <f>SUM(C67:L67)</f>
        <v>56157.136059</v>
      </c>
      <c r="N67" s="21"/>
    </row>
    <row r="68" spans="1:14" ht="15.75">
      <c r="A68" s="55">
        <v>15</v>
      </c>
      <c r="B68" s="56" t="str">
        <f t="shared" si="2"/>
        <v>CELFIN CAPITAL S.A. C. DE BOLSA</v>
      </c>
      <c r="C68" s="57">
        <f t="shared" si="3"/>
        <v>544786.035612</v>
      </c>
      <c r="D68" s="58">
        <f t="shared" si="3"/>
        <v>4.719</v>
      </c>
      <c r="E68" s="58">
        <f t="shared" si="3"/>
        <v>0</v>
      </c>
      <c r="F68" s="59">
        <f t="shared" si="3"/>
        <v>0</v>
      </c>
      <c r="G68" s="58">
        <f t="shared" si="3"/>
        <v>214959.479604</v>
      </c>
      <c r="H68" s="58">
        <f t="shared" si="3"/>
        <v>360.569904</v>
      </c>
      <c r="I68" s="58">
        <f t="shared" si="3"/>
        <v>290648.798938</v>
      </c>
      <c r="J68" s="58">
        <f t="shared" si="3"/>
        <v>0</v>
      </c>
      <c r="K68" s="60">
        <f t="shared" si="3"/>
        <v>22387.243961</v>
      </c>
      <c r="L68" s="61">
        <f t="shared" si="3"/>
        <v>20410.735855</v>
      </c>
      <c r="M68" s="62">
        <f t="shared" si="4"/>
        <v>1093557.582874</v>
      </c>
      <c r="N68" s="21"/>
    </row>
    <row r="69" spans="1:14" ht="15.75">
      <c r="A69" s="55">
        <v>16</v>
      </c>
      <c r="B69" s="56" t="str">
        <f t="shared" si="2"/>
        <v>NEGOCIOS Y VALORES S.A. C. DE BOLSA</v>
      </c>
      <c r="C69" s="57">
        <f t="shared" si="3"/>
        <v>81314.169126</v>
      </c>
      <c r="D69" s="58">
        <f t="shared" si="3"/>
        <v>1.683</v>
      </c>
      <c r="E69" s="58">
        <f t="shared" si="3"/>
        <v>0</v>
      </c>
      <c r="F69" s="59">
        <f t="shared" si="3"/>
        <v>0</v>
      </c>
      <c r="G69" s="58">
        <f t="shared" si="3"/>
        <v>8304.014701</v>
      </c>
      <c r="H69" s="58">
        <f t="shared" si="3"/>
        <v>0</v>
      </c>
      <c r="I69" s="58">
        <f t="shared" si="3"/>
        <v>83869.387684</v>
      </c>
      <c r="J69" s="58">
        <f t="shared" si="3"/>
        <v>0</v>
      </c>
      <c r="K69" s="60">
        <f t="shared" si="3"/>
        <v>235.08526</v>
      </c>
      <c r="L69" s="61">
        <f t="shared" si="3"/>
        <v>744203.227842</v>
      </c>
      <c r="M69" s="62">
        <f t="shared" si="4"/>
        <v>917927.5676129999</v>
      </c>
      <c r="N69" s="21"/>
    </row>
    <row r="70" spans="1:14" ht="15.75">
      <c r="A70" s="55">
        <v>17</v>
      </c>
      <c r="B70" s="56" t="str">
        <f t="shared" si="2"/>
        <v>CORP CORREDORES DE BOLSA S.A.</v>
      </c>
      <c r="C70" s="57">
        <f aca="true" t="shared" si="5" ref="C70:L85">C24/1000000</f>
        <v>310487.269542</v>
      </c>
      <c r="D70" s="58">
        <f t="shared" si="5"/>
        <v>0</v>
      </c>
      <c r="E70" s="58">
        <f t="shared" si="5"/>
        <v>0</v>
      </c>
      <c r="F70" s="59">
        <f t="shared" si="5"/>
        <v>0</v>
      </c>
      <c r="G70" s="58">
        <f t="shared" si="5"/>
        <v>181942.016234</v>
      </c>
      <c r="H70" s="58">
        <f t="shared" si="5"/>
        <v>4309.345946</v>
      </c>
      <c r="I70" s="58">
        <f t="shared" si="5"/>
        <v>770503.386588</v>
      </c>
      <c r="J70" s="58">
        <f t="shared" si="5"/>
        <v>0</v>
      </c>
      <c r="K70" s="60">
        <f t="shared" si="5"/>
        <v>50.964</v>
      </c>
      <c r="L70" s="61">
        <f t="shared" si="5"/>
        <v>4466862.516555</v>
      </c>
      <c r="M70" s="62">
        <f t="shared" si="4"/>
        <v>5734155.498865</v>
      </c>
      <c r="N70" s="21"/>
    </row>
    <row r="71" spans="1:14" ht="15.75">
      <c r="A71" s="55">
        <v>18</v>
      </c>
      <c r="B71" s="56" t="str">
        <f t="shared" si="2"/>
        <v>UGARTE Y CIA. CORREDORES DE BOLSA S.A.</v>
      </c>
      <c r="C71" s="57">
        <f t="shared" si="5"/>
        <v>14595.966591</v>
      </c>
      <c r="D71" s="58">
        <f t="shared" si="5"/>
        <v>213.82</v>
      </c>
      <c r="E71" s="58">
        <f t="shared" si="5"/>
        <v>0</v>
      </c>
      <c r="F71" s="59">
        <f t="shared" si="5"/>
        <v>0</v>
      </c>
      <c r="G71" s="58">
        <f t="shared" si="5"/>
        <v>0</v>
      </c>
      <c r="H71" s="58">
        <f t="shared" si="5"/>
        <v>0</v>
      </c>
      <c r="I71" s="58">
        <f t="shared" si="5"/>
        <v>8113.397214</v>
      </c>
      <c r="J71" s="58">
        <f t="shared" si="5"/>
        <v>0</v>
      </c>
      <c r="K71" s="60">
        <f t="shared" si="5"/>
        <v>0</v>
      </c>
      <c r="L71" s="61">
        <f t="shared" si="5"/>
        <v>1563.063196</v>
      </c>
      <c r="M71" s="62">
        <f t="shared" si="4"/>
        <v>24486.247001</v>
      </c>
      <c r="N71" s="21"/>
    </row>
    <row r="72" spans="1:14" ht="15.75">
      <c r="A72" s="55">
        <v>19</v>
      </c>
      <c r="B72" s="56" t="str">
        <f t="shared" si="2"/>
        <v>FINANZAS Y NEGOCIOS S.A. C. DE BOLSA </v>
      </c>
      <c r="C72" s="57">
        <f t="shared" si="5"/>
        <v>7234.053391</v>
      </c>
      <c r="D72" s="58">
        <f t="shared" si="5"/>
        <v>160.64</v>
      </c>
      <c r="E72" s="58">
        <f t="shared" si="5"/>
        <v>0</v>
      </c>
      <c r="F72" s="59">
        <f>F26/1000000</f>
        <v>0</v>
      </c>
      <c r="G72" s="58">
        <f t="shared" si="5"/>
        <v>2384.584197</v>
      </c>
      <c r="H72" s="58">
        <f>H26/1000000</f>
        <v>0</v>
      </c>
      <c r="I72" s="58">
        <f>I26/1000000</f>
        <v>2151.741474</v>
      </c>
      <c r="J72" s="58">
        <f t="shared" si="5"/>
        <v>0</v>
      </c>
      <c r="K72" s="60">
        <f>K26/1000000</f>
        <v>1558.316424</v>
      </c>
      <c r="L72" s="61">
        <f>L26/1000000</f>
        <v>1053.810821</v>
      </c>
      <c r="M72" s="62">
        <f t="shared" si="4"/>
        <v>14543.146307000003</v>
      </c>
      <c r="N72" s="21"/>
    </row>
    <row r="73" spans="1:14" ht="15.75">
      <c r="A73" s="55">
        <v>20</v>
      </c>
      <c r="B73" s="56" t="str">
        <f t="shared" si="2"/>
        <v>MERRIL LYNCH CORREDORES DE BOLSA S.A.</v>
      </c>
      <c r="C73" s="57">
        <f t="shared" si="5"/>
        <v>124293.561388</v>
      </c>
      <c r="D73" s="58">
        <f t="shared" si="5"/>
        <v>0</v>
      </c>
      <c r="E73" s="58">
        <f t="shared" si="5"/>
        <v>0</v>
      </c>
      <c r="F73" s="59">
        <f t="shared" si="5"/>
        <v>0</v>
      </c>
      <c r="G73" s="58">
        <f t="shared" si="5"/>
        <v>59099.574669</v>
      </c>
      <c r="H73" s="58">
        <f t="shared" si="5"/>
        <v>0</v>
      </c>
      <c r="I73" s="58">
        <f t="shared" si="5"/>
        <v>0</v>
      </c>
      <c r="J73" s="58">
        <f t="shared" si="5"/>
        <v>0</v>
      </c>
      <c r="K73" s="60">
        <f>K27/1000000</f>
        <v>0</v>
      </c>
      <c r="L73" s="61">
        <f t="shared" si="5"/>
        <v>255824.238801</v>
      </c>
      <c r="M73" s="62">
        <f t="shared" si="4"/>
        <v>439217.37485799997</v>
      </c>
      <c r="N73" s="21"/>
    </row>
    <row r="74" spans="1:14" ht="15.75">
      <c r="A74" s="55">
        <v>21</v>
      </c>
      <c r="B74" s="56" t="str">
        <f t="shared" si="2"/>
        <v>MUNITA Y CRUZAT S.A. CORREDORES DE BOLSA</v>
      </c>
      <c r="C74" s="57">
        <f t="shared" si="5"/>
        <v>1246.17557</v>
      </c>
      <c r="D74" s="58">
        <f t="shared" si="5"/>
        <v>12.1</v>
      </c>
      <c r="E74" s="58">
        <f t="shared" si="5"/>
        <v>0</v>
      </c>
      <c r="F74" s="59">
        <f t="shared" si="5"/>
        <v>0</v>
      </c>
      <c r="G74" s="58">
        <f t="shared" si="5"/>
        <v>202774.920131</v>
      </c>
      <c r="H74" s="58">
        <f t="shared" si="5"/>
        <v>5017.787041</v>
      </c>
      <c r="I74" s="58">
        <f t="shared" si="5"/>
        <v>53549.837686</v>
      </c>
      <c r="J74" s="58">
        <f t="shared" si="5"/>
        <v>0</v>
      </c>
      <c r="K74" s="60">
        <f t="shared" si="5"/>
        <v>0</v>
      </c>
      <c r="L74" s="61">
        <f t="shared" si="5"/>
        <v>12335.102493</v>
      </c>
      <c r="M74" s="62">
        <f>SUM(C74:L74)</f>
        <v>274935.922921</v>
      </c>
      <c r="N74" s="21"/>
    </row>
    <row r="75" spans="1:14" ht="15.75">
      <c r="A75" s="55">
        <v>22</v>
      </c>
      <c r="B75" s="56" t="str">
        <f t="shared" si="2"/>
        <v>CRUZ DEL SUR CORREDORES DE BOLSA S.A.</v>
      </c>
      <c r="C75" s="57">
        <f t="shared" si="5"/>
        <v>52607.020937</v>
      </c>
      <c r="D75" s="58">
        <f t="shared" si="5"/>
        <v>0</v>
      </c>
      <c r="E75" s="58">
        <f t="shared" si="5"/>
        <v>0</v>
      </c>
      <c r="F75" s="59">
        <f t="shared" si="5"/>
        <v>0</v>
      </c>
      <c r="G75" s="58">
        <f t="shared" si="5"/>
        <v>71924.183284</v>
      </c>
      <c r="H75" s="58">
        <f t="shared" si="5"/>
        <v>28133.640969</v>
      </c>
      <c r="I75" s="58">
        <f t="shared" si="5"/>
        <v>4693.00836</v>
      </c>
      <c r="J75" s="58">
        <f t="shared" si="5"/>
        <v>0</v>
      </c>
      <c r="K75" s="60">
        <f t="shared" si="5"/>
        <v>807.19316</v>
      </c>
      <c r="L75" s="61">
        <f t="shared" si="5"/>
        <v>50954.295274</v>
      </c>
      <c r="M75" s="62">
        <f t="shared" si="4"/>
        <v>209119.341984</v>
      </c>
      <c r="N75" s="21"/>
    </row>
    <row r="76" spans="1:14" ht="15.75">
      <c r="A76" s="55">
        <v>23</v>
      </c>
      <c r="B76" s="56" t="str">
        <f t="shared" si="2"/>
        <v>ETCHEGARAY S.A. CORREDORES DE BOLSA</v>
      </c>
      <c r="C76" s="57">
        <f t="shared" si="5"/>
        <v>841.996149</v>
      </c>
      <c r="D76" s="58">
        <f t="shared" si="5"/>
        <v>0</v>
      </c>
      <c r="E76" s="58">
        <f t="shared" si="5"/>
        <v>0</v>
      </c>
      <c r="F76" s="59">
        <f t="shared" si="5"/>
        <v>0</v>
      </c>
      <c r="G76" s="58">
        <f t="shared" si="5"/>
        <v>0</v>
      </c>
      <c r="H76" s="58">
        <f t="shared" si="5"/>
        <v>0</v>
      </c>
      <c r="I76" s="58">
        <f t="shared" si="5"/>
        <v>0</v>
      </c>
      <c r="J76" s="58">
        <f t="shared" si="5"/>
        <v>0</v>
      </c>
      <c r="K76" s="60">
        <f t="shared" si="5"/>
        <v>0</v>
      </c>
      <c r="L76" s="61">
        <f t="shared" si="5"/>
        <v>0</v>
      </c>
      <c r="M76" s="62">
        <f t="shared" si="4"/>
        <v>841.996149</v>
      </c>
      <c r="N76" s="21"/>
    </row>
    <row r="77" spans="1:14" ht="15.75">
      <c r="A77" s="55">
        <v>24</v>
      </c>
      <c r="B77" s="56" t="str">
        <f t="shared" si="2"/>
        <v>VALENZUELA LAFOURCADE S.A. C. DE BOLSA</v>
      </c>
      <c r="C77" s="57">
        <f t="shared" si="5"/>
        <v>352.012617</v>
      </c>
      <c r="D77" s="58">
        <f t="shared" si="5"/>
        <v>0</v>
      </c>
      <c r="E77" s="58">
        <f t="shared" si="5"/>
        <v>0</v>
      </c>
      <c r="F77" s="59">
        <f t="shared" si="5"/>
        <v>0</v>
      </c>
      <c r="G77" s="58">
        <f t="shared" si="5"/>
        <v>0</v>
      </c>
      <c r="H77" s="58">
        <f t="shared" si="5"/>
        <v>0</v>
      </c>
      <c r="I77" s="58">
        <f t="shared" si="5"/>
        <v>0</v>
      </c>
      <c r="J77" s="58">
        <f t="shared" si="5"/>
        <v>0</v>
      </c>
      <c r="K77" s="60">
        <f t="shared" si="5"/>
        <v>0</v>
      </c>
      <c r="L77" s="61">
        <f t="shared" si="5"/>
        <v>0</v>
      </c>
      <c r="M77" s="62">
        <f t="shared" si="4"/>
        <v>352.012617</v>
      </c>
      <c r="N77" s="21"/>
    </row>
    <row r="78" spans="1:14" ht="15.75">
      <c r="A78" s="55">
        <v>25</v>
      </c>
      <c r="B78" s="56" t="str">
        <f t="shared" si="2"/>
        <v>JAIME LARRAIN Y CIA. C. DE BOLSA LTDA.</v>
      </c>
      <c r="C78" s="57">
        <f t="shared" si="5"/>
        <v>2617.569694</v>
      </c>
      <c r="D78" s="58">
        <f t="shared" si="5"/>
        <v>11.87</v>
      </c>
      <c r="E78" s="58">
        <f t="shared" si="5"/>
        <v>0</v>
      </c>
      <c r="F78" s="59">
        <f t="shared" si="5"/>
        <v>0</v>
      </c>
      <c r="G78" s="58">
        <f t="shared" si="5"/>
        <v>0</v>
      </c>
      <c r="H78" s="58">
        <f t="shared" si="5"/>
        <v>0</v>
      </c>
      <c r="I78" s="58">
        <f t="shared" si="5"/>
        <v>0</v>
      </c>
      <c r="J78" s="58">
        <f t="shared" si="5"/>
        <v>0</v>
      </c>
      <c r="K78" s="60">
        <f t="shared" si="5"/>
        <v>0</v>
      </c>
      <c r="L78" s="61">
        <f t="shared" si="5"/>
        <v>0</v>
      </c>
      <c r="M78" s="62">
        <f t="shared" si="4"/>
        <v>2629.4396939999997</v>
      </c>
      <c r="N78" s="21"/>
    </row>
    <row r="79" spans="1:14" ht="15.75">
      <c r="A79" s="55">
        <v>26</v>
      </c>
      <c r="B79" s="56" t="str">
        <f t="shared" si="2"/>
        <v>LIRA S.A. CORREDORES DE BOLSA</v>
      </c>
      <c r="C79" s="57">
        <f t="shared" si="5"/>
        <v>0</v>
      </c>
      <c r="D79" s="58">
        <f t="shared" si="5"/>
        <v>0</v>
      </c>
      <c r="E79" s="58">
        <f t="shared" si="5"/>
        <v>0</v>
      </c>
      <c r="F79" s="59">
        <f t="shared" si="5"/>
        <v>0</v>
      </c>
      <c r="G79" s="58">
        <f t="shared" si="5"/>
        <v>0</v>
      </c>
      <c r="H79" s="58">
        <f t="shared" si="5"/>
        <v>0</v>
      </c>
      <c r="I79" s="58">
        <f t="shared" si="5"/>
        <v>0</v>
      </c>
      <c r="J79" s="58">
        <f t="shared" si="5"/>
        <v>0</v>
      </c>
      <c r="K79" s="60">
        <f t="shared" si="5"/>
        <v>0</v>
      </c>
      <c r="L79" s="61">
        <f t="shared" si="5"/>
        <v>0</v>
      </c>
      <c r="M79" s="62">
        <f t="shared" si="4"/>
        <v>0</v>
      </c>
      <c r="N79" s="21"/>
    </row>
    <row r="80" spans="1:14" ht="15.75">
      <c r="A80" s="55">
        <v>27</v>
      </c>
      <c r="B80" s="56" t="str">
        <f t="shared" si="2"/>
        <v>SERGIO CONTRERAS Y CIA. C. DE BOLSA</v>
      </c>
      <c r="C80" s="57">
        <f t="shared" si="5"/>
        <v>0</v>
      </c>
      <c r="D80" s="58">
        <f t="shared" si="5"/>
        <v>0</v>
      </c>
      <c r="E80" s="58">
        <f t="shared" si="5"/>
        <v>0</v>
      </c>
      <c r="F80" s="59">
        <f t="shared" si="5"/>
        <v>0</v>
      </c>
      <c r="G80" s="58">
        <f t="shared" si="5"/>
        <v>0</v>
      </c>
      <c r="H80" s="58">
        <f t="shared" si="5"/>
        <v>0</v>
      </c>
      <c r="I80" s="58">
        <f t="shared" si="5"/>
        <v>0</v>
      </c>
      <c r="J80" s="58">
        <f t="shared" si="5"/>
        <v>0</v>
      </c>
      <c r="K80" s="60">
        <f t="shared" si="5"/>
        <v>0</v>
      </c>
      <c r="L80" s="61">
        <f t="shared" si="5"/>
        <v>0</v>
      </c>
      <c r="M80" s="62">
        <f t="shared" si="4"/>
        <v>0</v>
      </c>
      <c r="N80" s="21"/>
    </row>
    <row r="81" spans="1:14" ht="15.75">
      <c r="A81" s="55">
        <v>28</v>
      </c>
      <c r="B81" s="56" t="str">
        <f t="shared" si="2"/>
        <v>YRARRAZAVAL Y CIA. C. DE BOLSA LTDA.</v>
      </c>
      <c r="C81" s="57">
        <f t="shared" si="5"/>
        <v>372.353776</v>
      </c>
      <c r="D81" s="58">
        <f t="shared" si="5"/>
        <v>70.97167</v>
      </c>
      <c r="E81" s="58">
        <f t="shared" si="5"/>
        <v>0</v>
      </c>
      <c r="F81" s="59">
        <f t="shared" si="5"/>
        <v>0</v>
      </c>
      <c r="G81" s="58">
        <f t="shared" si="5"/>
        <v>0</v>
      </c>
      <c r="H81" s="58">
        <f t="shared" si="5"/>
        <v>0</v>
      </c>
      <c r="I81" s="58">
        <f t="shared" si="5"/>
        <v>0</v>
      </c>
      <c r="J81" s="58">
        <f t="shared" si="5"/>
        <v>0</v>
      </c>
      <c r="K81" s="60">
        <f t="shared" si="5"/>
        <v>0</v>
      </c>
      <c r="L81" s="61">
        <f t="shared" si="5"/>
        <v>0</v>
      </c>
      <c r="M81" s="62">
        <f t="shared" si="4"/>
        <v>443.325446</v>
      </c>
      <c r="N81" s="21"/>
    </row>
    <row r="82" spans="1:14" ht="15.75">
      <c r="A82" s="55">
        <v>29</v>
      </c>
      <c r="B82" s="56" t="s">
        <v>41</v>
      </c>
      <c r="C82" s="57">
        <f t="shared" si="5"/>
        <v>46522.38827</v>
      </c>
      <c r="D82" s="58">
        <f t="shared" si="5"/>
        <v>0</v>
      </c>
      <c r="E82" s="58">
        <f t="shared" si="5"/>
        <v>0</v>
      </c>
      <c r="F82" s="59">
        <f>F36/1000000</f>
        <v>0</v>
      </c>
      <c r="G82" s="58">
        <f t="shared" si="5"/>
        <v>100972.081806</v>
      </c>
      <c r="H82" s="58">
        <f t="shared" si="5"/>
        <v>0</v>
      </c>
      <c r="I82" s="58">
        <f t="shared" si="5"/>
        <v>172194.212726</v>
      </c>
      <c r="J82" s="58">
        <f t="shared" si="5"/>
        <v>0</v>
      </c>
      <c r="K82" s="60">
        <f t="shared" si="5"/>
        <v>138.196146</v>
      </c>
      <c r="L82" s="61">
        <f t="shared" si="5"/>
        <v>643040.060967</v>
      </c>
      <c r="M82" s="62">
        <f t="shared" si="4"/>
        <v>962866.939915</v>
      </c>
      <c r="N82" s="21"/>
    </row>
    <row r="83" spans="1:14" ht="15.75">
      <c r="A83" s="55">
        <v>30</v>
      </c>
      <c r="B83" s="56" t="s">
        <v>42</v>
      </c>
      <c r="C83" s="57">
        <f t="shared" si="5"/>
        <v>59844.775247</v>
      </c>
      <c r="D83" s="58">
        <f t="shared" si="5"/>
        <v>2.3</v>
      </c>
      <c r="E83" s="58">
        <f t="shared" si="5"/>
        <v>0</v>
      </c>
      <c r="F83" s="59">
        <f>F37/1000000</f>
        <v>0</v>
      </c>
      <c r="G83" s="58">
        <f t="shared" si="5"/>
        <v>125335.894376</v>
      </c>
      <c r="H83" s="58">
        <f t="shared" si="5"/>
        <v>43.125898</v>
      </c>
      <c r="I83" s="58">
        <f t="shared" si="5"/>
        <v>303679.726319</v>
      </c>
      <c r="J83" s="58">
        <f t="shared" si="5"/>
        <v>0</v>
      </c>
      <c r="K83" s="60">
        <f t="shared" si="5"/>
        <v>0</v>
      </c>
      <c r="L83" s="61">
        <f>L37/1000000</f>
        <v>1358952.808263</v>
      </c>
      <c r="M83" s="62">
        <f>SUM(C83:L83)</f>
        <v>1847858.630103</v>
      </c>
      <c r="N83" s="21"/>
    </row>
    <row r="84" spans="1:14" ht="15.75">
      <c r="A84" s="55">
        <v>31</v>
      </c>
      <c r="B84" s="65" t="s">
        <v>43</v>
      </c>
      <c r="C84" s="57">
        <f t="shared" si="5"/>
        <v>91374.931448</v>
      </c>
      <c r="D84" s="58">
        <f t="shared" si="5"/>
        <v>0</v>
      </c>
      <c r="E84" s="58">
        <f t="shared" si="5"/>
        <v>0</v>
      </c>
      <c r="F84" s="59">
        <f>F38/1000000</f>
        <v>0</v>
      </c>
      <c r="G84" s="58">
        <f t="shared" si="5"/>
        <v>0</v>
      </c>
      <c r="H84" s="58">
        <f t="shared" si="5"/>
        <v>0</v>
      </c>
      <c r="I84" s="58">
        <f t="shared" si="5"/>
        <v>0</v>
      </c>
      <c r="J84" s="58">
        <f t="shared" si="5"/>
        <v>0</v>
      </c>
      <c r="K84" s="60">
        <f t="shared" si="5"/>
        <v>0</v>
      </c>
      <c r="L84" s="61">
        <f t="shared" si="5"/>
        <v>0</v>
      </c>
      <c r="M84" s="62">
        <f>SUM(C84:L84)</f>
        <v>91374.931448</v>
      </c>
      <c r="N84" s="21"/>
    </row>
    <row r="85" spans="1:14" ht="15.75">
      <c r="A85" s="55">
        <v>32</v>
      </c>
      <c r="B85" s="29" t="s">
        <v>44</v>
      </c>
      <c r="C85" s="57">
        <f t="shared" si="5"/>
        <v>64986.734659</v>
      </c>
      <c r="D85" s="58">
        <f t="shared" si="5"/>
        <v>0</v>
      </c>
      <c r="E85" s="58">
        <f t="shared" si="5"/>
        <v>0</v>
      </c>
      <c r="F85" s="59">
        <f t="shared" si="5"/>
        <v>0</v>
      </c>
      <c r="G85" s="58">
        <f t="shared" si="5"/>
        <v>47766.322094</v>
      </c>
      <c r="H85" s="58">
        <f t="shared" si="5"/>
        <v>0</v>
      </c>
      <c r="I85" s="58">
        <f t="shared" si="5"/>
        <v>10105.519416</v>
      </c>
      <c r="J85" s="58">
        <f t="shared" si="5"/>
        <v>0</v>
      </c>
      <c r="K85" s="60">
        <f t="shared" si="5"/>
        <v>1297.917718</v>
      </c>
      <c r="L85" s="61">
        <f t="shared" si="5"/>
        <v>48866.042572</v>
      </c>
      <c r="M85" s="62">
        <f>SUM(C85:L85)</f>
        <v>173022.536459</v>
      </c>
      <c r="N85" s="21"/>
    </row>
    <row r="86" spans="1:14" ht="16.5" thickBot="1">
      <c r="A86" s="55">
        <v>33</v>
      </c>
      <c r="B86" s="31" t="s">
        <v>54</v>
      </c>
      <c r="C86" s="66">
        <f aca="true" t="shared" si="6" ref="C86:M88">C40/1000000</f>
        <v>68533.109155</v>
      </c>
      <c r="D86" s="67">
        <f t="shared" si="6"/>
        <v>0</v>
      </c>
      <c r="E86" s="67">
        <f t="shared" si="6"/>
        <v>0</v>
      </c>
      <c r="F86" s="68">
        <f t="shared" si="6"/>
        <v>0</v>
      </c>
      <c r="G86" s="67">
        <f t="shared" si="6"/>
        <v>58409.672632</v>
      </c>
      <c r="H86" s="67">
        <f t="shared" si="6"/>
        <v>569.210634</v>
      </c>
      <c r="I86" s="67">
        <f t="shared" si="6"/>
        <v>227194.185454</v>
      </c>
      <c r="J86" s="67">
        <f t="shared" si="6"/>
        <v>0</v>
      </c>
      <c r="K86" s="69">
        <f t="shared" si="6"/>
        <v>291.3212</v>
      </c>
      <c r="L86" s="70">
        <f t="shared" si="6"/>
        <v>3066.798379</v>
      </c>
      <c r="M86" s="71">
        <f>SUM(C86:L86)</f>
        <v>358064.297454</v>
      </c>
      <c r="N86" s="21"/>
    </row>
    <row r="87" spans="1:16" ht="17.25" thickBot="1" thickTop="1">
      <c r="A87" s="341" t="s">
        <v>46</v>
      </c>
      <c r="B87" s="342"/>
      <c r="C87" s="72">
        <f t="shared" si="6"/>
        <v>5680329.781282</v>
      </c>
      <c r="D87" s="72">
        <f t="shared" si="6"/>
        <v>1023.03967</v>
      </c>
      <c r="E87" s="72">
        <f t="shared" si="6"/>
        <v>0</v>
      </c>
      <c r="F87" s="73">
        <f t="shared" si="6"/>
        <v>0</v>
      </c>
      <c r="G87" s="72">
        <f t="shared" si="6"/>
        <v>11834395.646042</v>
      </c>
      <c r="H87" s="72">
        <f t="shared" si="6"/>
        <v>94610.155376</v>
      </c>
      <c r="I87" s="72">
        <f t="shared" si="6"/>
        <v>22047324.562804</v>
      </c>
      <c r="J87" s="72">
        <f t="shared" si="6"/>
        <v>0</v>
      </c>
      <c r="K87" s="72">
        <f t="shared" si="6"/>
        <v>50539.246614</v>
      </c>
      <c r="L87" s="74">
        <f t="shared" si="6"/>
        <v>24992924.152268</v>
      </c>
      <c r="M87" s="75">
        <f t="shared" si="6"/>
        <v>64609771.652608</v>
      </c>
      <c r="N87" s="21"/>
      <c r="P87" s="22"/>
    </row>
    <row r="88" spans="1:16" ht="17.25" thickBot="1" thickTop="1">
      <c r="A88" s="341" t="s">
        <v>55</v>
      </c>
      <c r="B88" s="342"/>
      <c r="C88" s="72">
        <f t="shared" si="6"/>
        <v>3726128.033712</v>
      </c>
      <c r="D88" s="72">
        <f t="shared" si="6"/>
        <v>912.72358</v>
      </c>
      <c r="E88" s="72">
        <f t="shared" si="6"/>
        <v>0</v>
      </c>
      <c r="F88" s="73">
        <f t="shared" si="6"/>
        <v>0</v>
      </c>
      <c r="G88" s="72">
        <f t="shared" si="6"/>
        <v>10842804.241228</v>
      </c>
      <c r="H88" s="72">
        <f t="shared" si="6"/>
        <v>125433.553032</v>
      </c>
      <c r="I88" s="72">
        <f t="shared" si="6"/>
        <v>20018811.185764</v>
      </c>
      <c r="J88" s="72">
        <f t="shared" si="6"/>
        <v>0</v>
      </c>
      <c r="K88" s="72">
        <f t="shared" si="6"/>
        <v>61326.675792</v>
      </c>
      <c r="L88" s="74">
        <f t="shared" si="6"/>
        <v>24330408.303014</v>
      </c>
      <c r="M88" s="75">
        <f t="shared" si="6"/>
        <v>59105824.716122</v>
      </c>
      <c r="N88" s="21"/>
      <c r="P88" s="22"/>
    </row>
    <row r="89" spans="6:15" s="1" customFormat="1" ht="16.5" thickTop="1">
      <c r="F89" s="40"/>
      <c r="N89" s="41"/>
      <c r="O89" s="3"/>
    </row>
    <row r="90" spans="1:15" s="1" customFormat="1" ht="15.75">
      <c r="A90" s="76" t="s">
        <v>56</v>
      </c>
      <c r="B90" s="76" t="s">
        <v>57</v>
      </c>
      <c r="F90" s="40"/>
      <c r="N90" s="41"/>
      <c r="O90" s="3"/>
    </row>
    <row r="91" spans="1:15" s="1" customFormat="1" ht="15.75">
      <c r="A91" s="76" t="s">
        <v>58</v>
      </c>
      <c r="B91" s="76" t="s">
        <v>59</v>
      </c>
      <c r="F91" s="40"/>
      <c r="N91" s="41"/>
      <c r="O91" s="3"/>
    </row>
    <row r="92" spans="1:15" s="1" customFormat="1" ht="15.75">
      <c r="A92" s="76"/>
      <c r="B92" s="76"/>
      <c r="F92" s="40"/>
      <c r="N92" s="41"/>
      <c r="O92" s="3"/>
    </row>
    <row r="93" spans="1:15" s="1" customFormat="1" ht="15.75">
      <c r="A93" s="76"/>
      <c r="B93" s="76" t="s">
        <v>60</v>
      </c>
      <c r="F93" s="40"/>
      <c r="N93" s="41"/>
      <c r="O93" s="3"/>
    </row>
    <row r="94" spans="6:15" s="1" customFormat="1" ht="15.75">
      <c r="F94" s="40"/>
      <c r="N94" s="41"/>
      <c r="O94" s="3"/>
    </row>
    <row r="95" spans="6:15" s="1" customFormat="1" ht="15.75">
      <c r="F95" s="40"/>
      <c r="N95" s="41"/>
      <c r="O95" s="3"/>
    </row>
    <row r="96" spans="6:15" s="1" customFormat="1" ht="15.75">
      <c r="F96" s="40"/>
      <c r="N96" s="41"/>
      <c r="O96" s="3"/>
    </row>
    <row r="97" spans="6:15" s="1" customFormat="1" ht="15.75">
      <c r="F97" s="40"/>
      <c r="N97" s="41"/>
      <c r="O97" s="3"/>
    </row>
    <row r="98" spans="1:15" s="1" customFormat="1" ht="20.25">
      <c r="A98" s="336" t="s">
        <v>61</v>
      </c>
      <c r="B98" s="336"/>
      <c r="C98" s="336"/>
      <c r="D98" s="336"/>
      <c r="E98" s="336"/>
      <c r="F98" s="336"/>
      <c r="G98" s="336"/>
      <c r="H98" s="336"/>
      <c r="I98" s="336"/>
      <c r="J98" s="336"/>
      <c r="K98" s="336"/>
      <c r="L98" s="336"/>
      <c r="M98" s="336"/>
      <c r="N98" s="41"/>
      <c r="O98" s="3"/>
    </row>
    <row r="99" spans="1:15" s="1" customFormat="1" ht="20.25">
      <c r="A99" s="336" t="s">
        <v>62</v>
      </c>
      <c r="B99" s="336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6"/>
      <c r="N99" s="41"/>
      <c r="O99" s="3"/>
    </row>
    <row r="100" spans="1:15" s="1" customFormat="1" ht="20.25">
      <c r="A100" s="44"/>
      <c r="B100" s="44"/>
      <c r="C100" s="44"/>
      <c r="D100" s="44"/>
      <c r="E100" s="44"/>
      <c r="F100" s="45" t="s">
        <v>50</v>
      </c>
      <c r="G100" s="77" t="str">
        <f>F4</f>
        <v>JUNIO 2012</v>
      </c>
      <c r="H100" s="44" t="s">
        <v>63</v>
      </c>
      <c r="I100" s="44"/>
      <c r="J100" s="44"/>
      <c r="K100" s="44"/>
      <c r="L100" s="44"/>
      <c r="M100" s="78"/>
      <c r="N100" s="41"/>
      <c r="O100" s="3"/>
    </row>
    <row r="101" spans="6:15" s="1" customFormat="1" ht="15.75">
      <c r="F101" s="40"/>
      <c r="M101" s="8"/>
      <c r="N101" s="41"/>
      <c r="O101" s="3"/>
    </row>
    <row r="102" spans="1:15" s="1" customFormat="1" ht="16.5" thickBot="1">
      <c r="A102" s="79"/>
      <c r="B102" s="11"/>
      <c r="C102" s="9"/>
      <c r="D102" s="9"/>
      <c r="E102" s="9"/>
      <c r="F102" s="9"/>
      <c r="G102" s="9"/>
      <c r="H102" s="9"/>
      <c r="I102" s="9"/>
      <c r="J102" s="9"/>
      <c r="K102" s="9"/>
      <c r="L102" s="11"/>
      <c r="M102" s="79"/>
      <c r="N102" s="41"/>
      <c r="O102" s="3"/>
    </row>
    <row r="103" spans="1:15" s="1" customFormat="1" ht="16.5" thickTop="1">
      <c r="A103" s="331" t="s">
        <v>0</v>
      </c>
      <c r="B103" s="332"/>
      <c r="C103" s="335" t="s">
        <v>64</v>
      </c>
      <c r="D103" s="335"/>
      <c r="E103" s="335"/>
      <c r="F103" s="335"/>
      <c r="G103" s="335"/>
      <c r="H103" s="335"/>
      <c r="I103" s="335"/>
      <c r="J103" s="335"/>
      <c r="K103" s="335"/>
      <c r="L103" s="337" t="s">
        <v>53</v>
      </c>
      <c r="M103" s="339" t="s">
        <v>3</v>
      </c>
      <c r="O103" s="3"/>
    </row>
    <row r="104" spans="1:15" s="16" customFormat="1" ht="16.5" thickBot="1">
      <c r="A104" s="333"/>
      <c r="B104" s="334"/>
      <c r="C104" s="13" t="s">
        <v>4</v>
      </c>
      <c r="D104" s="14" t="s">
        <v>5</v>
      </c>
      <c r="E104" s="14" t="s">
        <v>6</v>
      </c>
      <c r="F104" s="14" t="s">
        <v>7</v>
      </c>
      <c r="G104" s="14" t="s">
        <v>8</v>
      </c>
      <c r="H104" s="14" t="s">
        <v>9</v>
      </c>
      <c r="I104" s="14" t="s">
        <v>10</v>
      </c>
      <c r="J104" s="14" t="s">
        <v>11</v>
      </c>
      <c r="K104" s="15" t="s">
        <v>12</v>
      </c>
      <c r="L104" s="338"/>
      <c r="M104" s="340"/>
      <c r="O104" s="17"/>
    </row>
    <row r="105" spans="1:16" ht="16.5" thickTop="1">
      <c r="A105" s="47">
        <v>1</v>
      </c>
      <c r="B105" s="48" t="str">
        <f aca="true" t="shared" si="7" ref="B105:B132">B8</f>
        <v>BICE CORREDORES DE BOLSA S.A.</v>
      </c>
      <c r="C105" s="80">
        <f aca="true" t="shared" si="8" ref="C105:C135">IF($C$41=0,0,(C8/$C$41)*100)</f>
        <v>1.5443373894077255</v>
      </c>
      <c r="D105" s="81">
        <f aca="true" t="shared" si="9" ref="D105:D135">IF($D$41=0,0,(D8/$D$41)*100)</f>
        <v>3.139565448131645</v>
      </c>
      <c r="E105" s="81">
        <f aca="true" t="shared" si="10" ref="E105:E135">IF($E$41=0,0,(E8/$E$41)*100)</f>
        <v>0</v>
      </c>
      <c r="F105" s="81">
        <f aca="true" t="shared" si="11" ref="F105:F135">IF($F$41=0,0,((F8/$F$41)*100))</f>
        <v>0</v>
      </c>
      <c r="G105" s="81">
        <f aca="true" t="shared" si="12" ref="G105:G135">IF($G$41=0,0,(G8/$G$41)*100)</f>
        <v>8.18310815392493</v>
      </c>
      <c r="H105" s="81">
        <f aca="true" t="shared" si="13" ref="H105:H135">IF($H$41=0,0,(H8/$H$41)*100)</f>
        <v>3.939401877301489</v>
      </c>
      <c r="I105" s="81">
        <f aca="true" t="shared" si="14" ref="I105:I135">IF($I$41=0,0,(I8/$I$41)*100)</f>
        <v>9.330816647810822</v>
      </c>
      <c r="J105" s="81">
        <f aca="true" t="shared" si="15" ref="J105:J135">IF($J$41=0,0,(J8/$J$41)*100)</f>
        <v>0</v>
      </c>
      <c r="K105" s="82">
        <f aca="true" t="shared" si="16" ref="K105:K135">IF($K$41=0,0,(K8/$K$41)*100)</f>
        <v>3.4599047060499974</v>
      </c>
      <c r="L105" s="83">
        <f aca="true" t="shared" si="17" ref="L105:L135">IF($L$41=0,0,(L8/$L$41)*100)</f>
        <v>4.74931090910499</v>
      </c>
      <c r="M105" s="84">
        <f aca="true" t="shared" si="18" ref="M105:M135">IF($M$41=0,0,(M8/$M$41)*100)</f>
        <v>6.664378543023675</v>
      </c>
      <c r="N105" s="21"/>
      <c r="P105" s="85"/>
    </row>
    <row r="106" spans="1:14" ht="15.75">
      <c r="A106" s="55">
        <v>2</v>
      </c>
      <c r="B106" s="56" t="str">
        <f t="shared" si="7"/>
        <v>BANCHILE CORREDORES DE BOLSA S.A.</v>
      </c>
      <c r="C106" s="86">
        <f t="shared" si="8"/>
        <v>7.455009757081863</v>
      </c>
      <c r="D106" s="87">
        <f t="shared" si="9"/>
        <v>20.711122570642836</v>
      </c>
      <c r="E106" s="87">
        <f t="shared" si="10"/>
        <v>0</v>
      </c>
      <c r="F106" s="87">
        <f t="shared" si="11"/>
        <v>0</v>
      </c>
      <c r="G106" s="87">
        <f t="shared" si="12"/>
        <v>6.350367906859254</v>
      </c>
      <c r="H106" s="87">
        <f t="shared" si="13"/>
        <v>24.477218930637687</v>
      </c>
      <c r="I106" s="87">
        <f t="shared" si="14"/>
        <v>11.95210216225829</v>
      </c>
      <c r="J106" s="87">
        <f t="shared" si="15"/>
        <v>0</v>
      </c>
      <c r="K106" s="88">
        <f t="shared" si="16"/>
        <v>0.3013233243524741</v>
      </c>
      <c r="L106" s="89">
        <f t="shared" si="17"/>
        <v>15.889841703659227</v>
      </c>
      <c r="M106" s="90">
        <f t="shared" si="18"/>
        <v>12.080175409957434</v>
      </c>
      <c r="N106" s="21"/>
    </row>
    <row r="107" spans="1:14" ht="15.75">
      <c r="A107" s="55">
        <v>3</v>
      </c>
      <c r="B107" s="56" t="str">
        <f t="shared" si="7"/>
        <v>FIT  RESEARCH CORREDORES DE BOLSA S.A.</v>
      </c>
      <c r="C107" s="86">
        <f t="shared" si="8"/>
        <v>1.7400916674716733</v>
      </c>
      <c r="D107" s="87">
        <f t="shared" si="9"/>
        <v>7.539981318612991</v>
      </c>
      <c r="E107" s="87">
        <f t="shared" si="10"/>
        <v>0</v>
      </c>
      <c r="F107" s="87">
        <f t="shared" si="11"/>
        <v>0</v>
      </c>
      <c r="G107" s="87">
        <f t="shared" si="12"/>
        <v>0</v>
      </c>
      <c r="H107" s="87">
        <f t="shared" si="13"/>
        <v>0</v>
      </c>
      <c r="I107" s="87">
        <f t="shared" si="14"/>
        <v>0</v>
      </c>
      <c r="J107" s="87">
        <f t="shared" si="15"/>
        <v>0</v>
      </c>
      <c r="K107" s="88">
        <f t="shared" si="16"/>
        <v>0</v>
      </c>
      <c r="L107" s="89">
        <f t="shared" si="17"/>
        <v>0.006800531841112172</v>
      </c>
      <c r="M107" s="90">
        <f t="shared" si="18"/>
        <v>0.15573454510102488</v>
      </c>
      <c r="N107" s="21"/>
    </row>
    <row r="108" spans="1:14" ht="15.75">
      <c r="A108" s="55">
        <v>4</v>
      </c>
      <c r="B108" s="56" t="str">
        <f t="shared" si="7"/>
        <v>BBVA CORREDORES DE BOLSA S.A.</v>
      </c>
      <c r="C108" s="86">
        <f t="shared" si="8"/>
        <v>0.9471686347382687</v>
      </c>
      <c r="D108" s="87">
        <f t="shared" si="9"/>
        <v>0</v>
      </c>
      <c r="E108" s="87">
        <f t="shared" si="10"/>
        <v>0</v>
      </c>
      <c r="F108" s="87">
        <f t="shared" si="11"/>
        <v>0</v>
      </c>
      <c r="G108" s="87">
        <f t="shared" si="12"/>
        <v>11.034764015285866</v>
      </c>
      <c r="H108" s="87">
        <f t="shared" si="13"/>
        <v>0.039682208374772134</v>
      </c>
      <c r="I108" s="87">
        <f t="shared" si="14"/>
        <v>14.588920691486054</v>
      </c>
      <c r="J108" s="87">
        <f t="shared" si="15"/>
        <v>0</v>
      </c>
      <c r="K108" s="88">
        <f t="shared" si="16"/>
        <v>0</v>
      </c>
      <c r="L108" s="89">
        <f t="shared" si="17"/>
        <v>7.755894538791278</v>
      </c>
      <c r="M108" s="90">
        <f t="shared" si="18"/>
        <v>10.08303983352963</v>
      </c>
      <c r="N108" s="21"/>
    </row>
    <row r="109" spans="1:14" ht="15.75">
      <c r="A109" s="55">
        <v>5</v>
      </c>
      <c r="B109" s="56" t="str">
        <f t="shared" si="7"/>
        <v>SCOTIA SUD AMERICANO CORREDORES DE BOLSA S.A.</v>
      </c>
      <c r="C109" s="86">
        <f t="shared" si="8"/>
        <v>1.1444589911525882</v>
      </c>
      <c r="D109" s="87">
        <f t="shared" si="9"/>
        <v>0</v>
      </c>
      <c r="E109" s="87">
        <f t="shared" si="10"/>
        <v>0</v>
      </c>
      <c r="F109" s="87">
        <f t="shared" si="11"/>
        <v>0</v>
      </c>
      <c r="G109" s="87">
        <f t="shared" si="12"/>
        <v>1.7283321468756825</v>
      </c>
      <c r="H109" s="87">
        <f t="shared" si="13"/>
        <v>0</v>
      </c>
      <c r="I109" s="87">
        <f t="shared" si="14"/>
        <v>5.056682789683623</v>
      </c>
      <c r="J109" s="87">
        <f t="shared" si="15"/>
        <v>0</v>
      </c>
      <c r="K109" s="88">
        <f t="shared" si="16"/>
        <v>0</v>
      </c>
      <c r="L109" s="89">
        <f t="shared" si="17"/>
        <v>0.7094412460452727</v>
      </c>
      <c r="M109" s="90">
        <f t="shared" si="18"/>
        <v>2.417157727978072</v>
      </c>
      <c r="N109" s="21"/>
    </row>
    <row r="110" spans="1:14" ht="15.75">
      <c r="A110" s="55">
        <v>6</v>
      </c>
      <c r="B110" s="56" t="str">
        <f t="shared" si="7"/>
        <v>VALORES SECURITY S.A. CORREDORES  DE BOLSA</v>
      </c>
      <c r="C110" s="86">
        <f t="shared" si="8"/>
        <v>6.281855201010295</v>
      </c>
      <c r="D110" s="87">
        <f t="shared" si="9"/>
        <v>1.421254759358452</v>
      </c>
      <c r="E110" s="87">
        <f t="shared" si="10"/>
        <v>0</v>
      </c>
      <c r="F110" s="87">
        <f t="shared" si="11"/>
        <v>0</v>
      </c>
      <c r="G110" s="87">
        <f t="shared" si="12"/>
        <v>0.3078406100203717</v>
      </c>
      <c r="H110" s="87">
        <f t="shared" si="13"/>
        <v>0.9460554339466324</v>
      </c>
      <c r="I110" s="87">
        <f t="shared" si="14"/>
        <v>0.44198017507937876</v>
      </c>
      <c r="J110" s="87">
        <f t="shared" si="15"/>
        <v>0</v>
      </c>
      <c r="K110" s="88">
        <f t="shared" si="16"/>
        <v>3.991987499158964</v>
      </c>
      <c r="L110" s="89">
        <f t="shared" si="17"/>
        <v>13.035324943529503</v>
      </c>
      <c r="M110" s="90">
        <f t="shared" si="18"/>
        <v>5.806462205878369</v>
      </c>
      <c r="N110" s="21"/>
    </row>
    <row r="111" spans="1:14" ht="15.75">
      <c r="A111" s="55">
        <v>7</v>
      </c>
      <c r="B111" s="56" t="str">
        <f t="shared" si="7"/>
        <v>BCI CORREDOR DE BOLSA S.A.</v>
      </c>
      <c r="C111" s="86">
        <f t="shared" si="8"/>
        <v>2.0350229284559425</v>
      </c>
      <c r="D111" s="87">
        <f t="shared" si="9"/>
        <v>0</v>
      </c>
      <c r="E111" s="87">
        <f t="shared" si="10"/>
        <v>0</v>
      </c>
      <c r="F111" s="87">
        <f t="shared" si="11"/>
        <v>0</v>
      </c>
      <c r="G111" s="87">
        <f t="shared" si="12"/>
        <v>2.995031296520354</v>
      </c>
      <c r="H111" s="87">
        <f t="shared" si="13"/>
        <v>2.761064377939554</v>
      </c>
      <c r="I111" s="87">
        <f t="shared" si="14"/>
        <v>7.238528644983269</v>
      </c>
      <c r="J111" s="87">
        <f t="shared" si="15"/>
        <v>0</v>
      </c>
      <c r="K111" s="88">
        <f t="shared" si="16"/>
        <v>0.049864217787961664</v>
      </c>
      <c r="L111" s="89">
        <f t="shared" si="17"/>
        <v>7.030388827001464</v>
      </c>
      <c r="M111" s="90">
        <f t="shared" si="18"/>
        <v>5.921207997382815</v>
      </c>
      <c r="N111" s="21"/>
    </row>
    <row r="112" spans="1:14" ht="15.75">
      <c r="A112" s="55">
        <v>8</v>
      </c>
      <c r="B112" s="56" t="str">
        <f t="shared" si="7"/>
        <v>SANTANDER INVESTMENT S.A. C. DE BOLSA</v>
      </c>
      <c r="C112" s="86">
        <f t="shared" si="8"/>
        <v>10.861886176540803</v>
      </c>
      <c r="D112" s="87">
        <f t="shared" si="9"/>
        <v>0</v>
      </c>
      <c r="E112" s="87">
        <f t="shared" si="10"/>
        <v>0</v>
      </c>
      <c r="F112" s="87">
        <f t="shared" si="11"/>
        <v>0</v>
      </c>
      <c r="G112" s="87">
        <f t="shared" si="12"/>
        <v>24.768259173685202</v>
      </c>
      <c r="H112" s="87">
        <f t="shared" si="13"/>
        <v>16.331716016734934</v>
      </c>
      <c r="I112" s="87">
        <f t="shared" si="14"/>
        <v>9.840992123586076</v>
      </c>
      <c r="J112" s="87">
        <f t="shared" si="15"/>
        <v>0</v>
      </c>
      <c r="K112" s="88">
        <f t="shared" si="16"/>
        <v>2.5780526368967926</v>
      </c>
      <c r="L112" s="89">
        <f t="shared" si="17"/>
        <v>0.31409031276909</v>
      </c>
      <c r="M112" s="90">
        <f t="shared" si="18"/>
        <v>8.997238048460666</v>
      </c>
      <c r="N112" s="21"/>
    </row>
    <row r="113" spans="1:14" ht="15.75">
      <c r="A113" s="55">
        <v>9</v>
      </c>
      <c r="B113" s="56" t="str">
        <f t="shared" si="7"/>
        <v>LARRAIN VIAL S.A. CORREDORES DE BOLSA</v>
      </c>
      <c r="C113" s="86">
        <f t="shared" si="8"/>
        <v>33.17900889787151</v>
      </c>
      <c r="D113" s="87">
        <f t="shared" si="9"/>
        <v>18.636422964908096</v>
      </c>
      <c r="E113" s="87">
        <f t="shared" si="10"/>
        <v>0</v>
      </c>
      <c r="F113" s="87">
        <f t="shared" si="11"/>
        <v>0</v>
      </c>
      <c r="G113" s="87">
        <f t="shared" si="12"/>
        <v>3.4323144336977696</v>
      </c>
      <c r="H113" s="87">
        <f t="shared" si="13"/>
        <v>3.2008314508784745</v>
      </c>
      <c r="I113" s="87">
        <f t="shared" si="14"/>
        <v>2.804410779987013</v>
      </c>
      <c r="J113" s="87">
        <f t="shared" si="15"/>
        <v>0</v>
      </c>
      <c r="K113" s="88">
        <f t="shared" si="16"/>
        <v>36.01548799098606</v>
      </c>
      <c r="L113" s="89">
        <f t="shared" si="17"/>
        <v>4.696441566464261</v>
      </c>
      <c r="M113" s="90">
        <f t="shared" si="18"/>
        <v>6.352548909679245</v>
      </c>
      <c r="N113" s="21"/>
    </row>
    <row r="114" spans="1:14" ht="15.75">
      <c r="A114" s="55">
        <v>10</v>
      </c>
      <c r="B114" s="56" t="str">
        <f t="shared" si="7"/>
        <v>DEUTSCHE SECURITIES C.  DE BOLSA LTDA.</v>
      </c>
      <c r="C114" s="86">
        <f t="shared" si="8"/>
        <v>2.9710876423430235</v>
      </c>
      <c r="D114" s="87">
        <f t="shared" si="9"/>
        <v>0</v>
      </c>
      <c r="E114" s="87">
        <f t="shared" si="10"/>
        <v>0</v>
      </c>
      <c r="F114" s="87">
        <f t="shared" si="11"/>
        <v>0</v>
      </c>
      <c r="G114" s="87">
        <f t="shared" si="12"/>
        <v>0.6179878048310812</v>
      </c>
      <c r="H114" s="87">
        <f t="shared" si="13"/>
        <v>0</v>
      </c>
      <c r="I114" s="87">
        <f t="shared" si="14"/>
        <v>3.1728610084834394</v>
      </c>
      <c r="J114" s="87">
        <f t="shared" si="15"/>
        <v>0</v>
      </c>
      <c r="K114" s="88">
        <f t="shared" si="16"/>
        <v>0</v>
      </c>
      <c r="L114" s="89">
        <f t="shared" si="17"/>
        <v>0.04196141070210992</v>
      </c>
      <c r="M114" s="90">
        <f t="shared" si="18"/>
        <v>1.473339127677563</v>
      </c>
      <c r="N114" s="21"/>
    </row>
    <row r="115" spans="1:14" ht="15.75">
      <c r="A115" s="55">
        <v>11</v>
      </c>
      <c r="B115" s="56" t="str">
        <f t="shared" si="7"/>
        <v>TANNER  CORREDORES DE BOLSA S.A.</v>
      </c>
      <c r="C115" s="86">
        <f t="shared" si="8"/>
        <v>0.3593219356252498</v>
      </c>
      <c r="D115" s="87">
        <f t="shared" si="9"/>
        <v>0</v>
      </c>
      <c r="E115" s="87">
        <f t="shared" si="10"/>
        <v>0</v>
      </c>
      <c r="F115" s="87">
        <f t="shared" si="11"/>
        <v>0</v>
      </c>
      <c r="G115" s="87">
        <f t="shared" si="12"/>
        <v>0.02346149948036093</v>
      </c>
      <c r="H115" s="87">
        <f t="shared" si="13"/>
        <v>0.11749314072915934</v>
      </c>
      <c r="I115" s="87">
        <f t="shared" si="14"/>
        <v>0.0656298106910063</v>
      </c>
      <c r="J115" s="87">
        <f t="shared" si="15"/>
        <v>0</v>
      </c>
      <c r="K115" s="88">
        <f t="shared" si="16"/>
        <v>0</v>
      </c>
      <c r="L115" s="89">
        <f t="shared" si="17"/>
        <v>0.13282561057181264</v>
      </c>
      <c r="M115" s="90">
        <f t="shared" si="18"/>
        <v>0.1098362951900875</v>
      </c>
      <c r="N115" s="21"/>
    </row>
    <row r="116" spans="1:14" ht="15.75">
      <c r="A116" s="55">
        <v>12</v>
      </c>
      <c r="B116" s="56" t="str">
        <f t="shared" si="7"/>
        <v>BANCOESTADO S.A. CORREDORES DE BOLSA</v>
      </c>
      <c r="C116" s="86">
        <f t="shared" si="8"/>
        <v>0.0747771035230521</v>
      </c>
      <c r="D116" s="87">
        <f t="shared" si="9"/>
        <v>0</v>
      </c>
      <c r="E116" s="87">
        <f t="shared" si="10"/>
        <v>0</v>
      </c>
      <c r="F116" s="87">
        <f t="shared" si="11"/>
        <v>0</v>
      </c>
      <c r="G116" s="87">
        <f t="shared" si="12"/>
        <v>29.735433282526163</v>
      </c>
      <c r="H116" s="87">
        <f t="shared" si="13"/>
        <v>3.5771464612333945</v>
      </c>
      <c r="I116" s="87">
        <f t="shared" si="14"/>
        <v>26.44969759183039</v>
      </c>
      <c r="J116" s="87">
        <f t="shared" si="15"/>
        <v>0</v>
      </c>
      <c r="K116" s="88">
        <f t="shared" si="16"/>
        <v>0</v>
      </c>
      <c r="L116" s="89">
        <f t="shared" si="17"/>
        <v>12.79880239419173</v>
      </c>
      <c r="M116" s="90">
        <f t="shared" si="18"/>
        <v>19.434964834530778</v>
      </c>
      <c r="N116" s="21"/>
    </row>
    <row r="117" spans="1:14" ht="15.75">
      <c r="A117" s="55">
        <v>13</v>
      </c>
      <c r="B117" s="56" t="str">
        <f t="shared" si="7"/>
        <v>I.M. TRUST S.A. CORREDORES DE BOLSA</v>
      </c>
      <c r="C117" s="86">
        <f t="shared" si="8"/>
        <v>5.457933514945135</v>
      </c>
      <c r="D117" s="87">
        <f t="shared" si="9"/>
        <v>1.7614175215707912</v>
      </c>
      <c r="E117" s="87">
        <f t="shared" si="10"/>
        <v>0</v>
      </c>
      <c r="F117" s="87">
        <f t="shared" si="11"/>
        <v>0</v>
      </c>
      <c r="G117" s="87">
        <f t="shared" si="12"/>
        <v>1.6167597806905447</v>
      </c>
      <c r="H117" s="87">
        <f t="shared" si="13"/>
        <v>0</v>
      </c>
      <c r="I117" s="87">
        <f t="shared" si="14"/>
        <v>0.25896567333763876</v>
      </c>
      <c r="J117" s="87">
        <f t="shared" si="15"/>
        <v>0</v>
      </c>
      <c r="K117" s="88">
        <f t="shared" si="16"/>
        <v>0.6420878322117839</v>
      </c>
      <c r="L117" s="89">
        <f t="shared" si="17"/>
        <v>2.3148741770478214</v>
      </c>
      <c r="M117" s="90">
        <f t="shared" si="18"/>
        <v>1.760344633703856</v>
      </c>
      <c r="N117" s="21"/>
    </row>
    <row r="118" spans="1:14" ht="15.75">
      <c r="A118" s="55">
        <v>14</v>
      </c>
      <c r="B118" s="56" t="str">
        <f t="shared" si="7"/>
        <v>MOLINA, SWETT Y VALDES S.A. C. DE BOLSA</v>
      </c>
      <c r="C118" s="86">
        <f t="shared" si="8"/>
        <v>0.03387355593931275</v>
      </c>
      <c r="D118" s="87">
        <f t="shared" si="9"/>
        <v>0.05659604578188058</v>
      </c>
      <c r="E118" s="87">
        <f t="shared" si="10"/>
        <v>0</v>
      </c>
      <c r="F118" s="87">
        <f t="shared" si="11"/>
        <v>0</v>
      </c>
      <c r="G118" s="87">
        <f t="shared" si="12"/>
        <v>0.1321735769602348</v>
      </c>
      <c r="H118" s="87">
        <f t="shared" si="13"/>
        <v>3.986181907229679</v>
      </c>
      <c r="I118" s="87">
        <f t="shared" si="14"/>
        <v>0.05946855928777828</v>
      </c>
      <c r="J118" s="87">
        <f t="shared" si="15"/>
        <v>0</v>
      </c>
      <c r="K118" s="88">
        <f t="shared" si="16"/>
        <v>0</v>
      </c>
      <c r="L118" s="89">
        <f t="shared" si="17"/>
        <v>0.08685627991645027</v>
      </c>
      <c r="M118" s="90">
        <f t="shared" si="18"/>
        <v>0.08691740370317994</v>
      </c>
      <c r="N118" s="21"/>
    </row>
    <row r="119" spans="1:14" ht="15.75">
      <c r="A119" s="55">
        <v>15</v>
      </c>
      <c r="B119" s="56" t="str">
        <f t="shared" si="7"/>
        <v>CELFIN CAPITAL S.A. C. DE BOLSA</v>
      </c>
      <c r="C119" s="86">
        <f t="shared" si="8"/>
        <v>9.59074660431153</v>
      </c>
      <c r="D119" s="87">
        <f t="shared" si="9"/>
        <v>0.4612724353103531</v>
      </c>
      <c r="E119" s="87">
        <f t="shared" si="10"/>
        <v>0</v>
      </c>
      <c r="F119" s="87">
        <f t="shared" si="11"/>
        <v>0</v>
      </c>
      <c r="G119" s="87">
        <f t="shared" si="12"/>
        <v>1.8163959194307733</v>
      </c>
      <c r="H119" s="87">
        <f t="shared" si="13"/>
        <v>0.3811112058393963</v>
      </c>
      <c r="I119" s="87">
        <f t="shared" si="14"/>
        <v>1.3182950979383368</v>
      </c>
      <c r="J119" s="87">
        <f t="shared" si="15"/>
        <v>0</v>
      </c>
      <c r="K119" s="88">
        <f t="shared" si="16"/>
        <v>44.29675046797879</v>
      </c>
      <c r="L119" s="89">
        <f t="shared" si="17"/>
        <v>0.08166605768356167</v>
      </c>
      <c r="M119" s="90">
        <f t="shared" si="18"/>
        <v>1.6925575727984457</v>
      </c>
      <c r="N119" s="21"/>
    </row>
    <row r="120" spans="1:14" ht="15.75">
      <c r="A120" s="55">
        <v>16</v>
      </c>
      <c r="B120" s="56" t="str">
        <f t="shared" si="7"/>
        <v>NEGOCIOS Y VALORES S.A. C. DE BOLSA</v>
      </c>
      <c r="C120" s="86">
        <f t="shared" si="8"/>
        <v>1.4315043713473994</v>
      </c>
      <c r="D120" s="87">
        <f t="shared" si="9"/>
        <v>0.16450974965613993</v>
      </c>
      <c r="E120" s="87">
        <f t="shared" si="10"/>
        <v>0</v>
      </c>
      <c r="F120" s="87">
        <f t="shared" si="11"/>
        <v>0</v>
      </c>
      <c r="G120" s="87">
        <f t="shared" si="12"/>
        <v>0.07016847289347866</v>
      </c>
      <c r="H120" s="87">
        <f t="shared" si="13"/>
        <v>0</v>
      </c>
      <c r="I120" s="87">
        <f t="shared" si="14"/>
        <v>0.3804061914410054</v>
      </c>
      <c r="J120" s="87">
        <f t="shared" si="15"/>
        <v>0</v>
      </c>
      <c r="K120" s="88">
        <f t="shared" si="16"/>
        <v>0.46515386704414874</v>
      </c>
      <c r="L120" s="89">
        <f t="shared" si="17"/>
        <v>2.9776556888981185</v>
      </c>
      <c r="M120" s="90">
        <f t="shared" si="18"/>
        <v>1.4207256025427348</v>
      </c>
      <c r="N120" s="21"/>
    </row>
    <row r="121" spans="1:14" ht="15.75">
      <c r="A121" s="55">
        <v>18</v>
      </c>
      <c r="B121" s="56" t="str">
        <f t="shared" si="7"/>
        <v>CORP CORREDORES DE BOLSA S.A.</v>
      </c>
      <c r="C121" s="86">
        <f t="shared" si="8"/>
        <v>5.466007811115603</v>
      </c>
      <c r="D121" s="87">
        <f t="shared" si="9"/>
        <v>0</v>
      </c>
      <c r="E121" s="87">
        <f t="shared" si="10"/>
        <v>0</v>
      </c>
      <c r="F121" s="87">
        <f t="shared" si="11"/>
        <v>0</v>
      </c>
      <c r="G121" s="87">
        <f t="shared" si="12"/>
        <v>1.5374001484803348</v>
      </c>
      <c r="H121" s="87">
        <f t="shared" si="13"/>
        <v>4.554845015182337</v>
      </c>
      <c r="I121" s="87">
        <f t="shared" si="14"/>
        <v>3.494770462480127</v>
      </c>
      <c r="J121" s="87">
        <f t="shared" si="15"/>
        <v>0</v>
      </c>
      <c r="K121" s="88">
        <f t="shared" si="16"/>
        <v>0.10084044265488187</v>
      </c>
      <c r="L121" s="89">
        <f t="shared" si="17"/>
        <v>17.87250859219549</v>
      </c>
      <c r="M121" s="90">
        <f t="shared" si="18"/>
        <v>8.875059224317098</v>
      </c>
      <c r="N121" s="21"/>
    </row>
    <row r="122" spans="1:14" ht="15.75">
      <c r="A122" s="55">
        <v>19</v>
      </c>
      <c r="B122" s="56" t="str">
        <f t="shared" si="7"/>
        <v>UGARTE Y CIA. CORREDORES DE BOLSA S.A.</v>
      </c>
      <c r="C122" s="86">
        <f t="shared" si="8"/>
        <v>0.2569563238933254</v>
      </c>
      <c r="D122" s="87">
        <f t="shared" si="9"/>
        <v>20.90046029202367</v>
      </c>
      <c r="E122" s="87">
        <f t="shared" si="10"/>
        <v>0</v>
      </c>
      <c r="F122" s="87">
        <f t="shared" si="11"/>
        <v>0</v>
      </c>
      <c r="G122" s="87">
        <f t="shared" si="12"/>
        <v>0</v>
      </c>
      <c r="H122" s="87">
        <f t="shared" si="13"/>
        <v>0</v>
      </c>
      <c r="I122" s="87">
        <f t="shared" si="14"/>
        <v>0.03679991733640143</v>
      </c>
      <c r="J122" s="87">
        <f t="shared" si="15"/>
        <v>0</v>
      </c>
      <c r="K122" s="88">
        <f t="shared" si="16"/>
        <v>0</v>
      </c>
      <c r="L122" s="89">
        <f t="shared" si="17"/>
        <v>0.006254022884545739</v>
      </c>
      <c r="M122" s="90">
        <f t="shared" si="18"/>
        <v>0.037898674418255125</v>
      </c>
      <c r="N122" s="21"/>
    </row>
    <row r="123" spans="1:14" ht="15.75">
      <c r="A123" s="55">
        <v>20</v>
      </c>
      <c r="B123" s="56" t="str">
        <f t="shared" si="7"/>
        <v>FINANZAS Y NEGOCIOS S.A. C. DE BOLSA </v>
      </c>
      <c r="C123" s="86">
        <f t="shared" si="8"/>
        <v>0.12735270080335614</v>
      </c>
      <c r="D123" s="87">
        <f t="shared" si="9"/>
        <v>15.70222589706614</v>
      </c>
      <c r="E123" s="87">
        <f t="shared" si="10"/>
        <v>0</v>
      </c>
      <c r="F123" s="87">
        <f t="shared" si="11"/>
        <v>0</v>
      </c>
      <c r="G123" s="87">
        <f t="shared" si="12"/>
        <v>0.020149606860554146</v>
      </c>
      <c r="H123" s="87">
        <f t="shared" si="13"/>
        <v>0</v>
      </c>
      <c r="I123" s="87">
        <f t="shared" si="14"/>
        <v>0.00975964892189322</v>
      </c>
      <c r="J123" s="87">
        <f t="shared" si="15"/>
        <v>0</v>
      </c>
      <c r="K123" s="88">
        <f t="shared" si="16"/>
        <v>3.0833788162729103</v>
      </c>
      <c r="L123" s="89">
        <f t="shared" si="17"/>
        <v>0.0042164366785563635</v>
      </c>
      <c r="M123" s="90">
        <f t="shared" si="18"/>
        <v>0.022509205550508952</v>
      </c>
      <c r="N123" s="21"/>
    </row>
    <row r="124" spans="1:14" ht="15.75">
      <c r="A124" s="55">
        <v>21</v>
      </c>
      <c r="B124" s="56" t="str">
        <f t="shared" si="7"/>
        <v>MERRIL LYNCH CORREDORES DE BOLSA S.A.</v>
      </c>
      <c r="C124" s="86">
        <f t="shared" si="8"/>
        <v>2.188139882257823</v>
      </c>
      <c r="D124" s="87">
        <f t="shared" si="9"/>
        <v>0</v>
      </c>
      <c r="E124" s="87">
        <f t="shared" si="10"/>
        <v>0</v>
      </c>
      <c r="F124" s="87">
        <f t="shared" si="11"/>
        <v>0</v>
      </c>
      <c r="G124" s="87">
        <f t="shared" si="12"/>
        <v>0.49938819384296806</v>
      </c>
      <c r="H124" s="87">
        <f t="shared" si="13"/>
        <v>0</v>
      </c>
      <c r="I124" s="87">
        <f t="shared" si="14"/>
        <v>0</v>
      </c>
      <c r="J124" s="87">
        <f t="shared" si="15"/>
        <v>0</v>
      </c>
      <c r="K124" s="88">
        <f t="shared" si="16"/>
        <v>0</v>
      </c>
      <c r="L124" s="89">
        <f t="shared" si="17"/>
        <v>1.0235866649392646</v>
      </c>
      <c r="M124" s="90">
        <f t="shared" si="18"/>
        <v>0.6798002277729314</v>
      </c>
      <c r="N124" s="21"/>
    </row>
    <row r="125" spans="1:14" ht="15.75">
      <c r="A125" s="55">
        <v>22</v>
      </c>
      <c r="B125" s="56" t="str">
        <f t="shared" si="7"/>
        <v>MUNITA Y CRUZAT S.A. CORREDORES DE BOLSA</v>
      </c>
      <c r="C125" s="86">
        <f t="shared" si="8"/>
        <v>0.02193843699192319</v>
      </c>
      <c r="D125" s="87">
        <f t="shared" si="9"/>
        <v>1.1827498341291105</v>
      </c>
      <c r="E125" s="87">
        <f t="shared" si="10"/>
        <v>0</v>
      </c>
      <c r="F125" s="87">
        <f t="shared" si="11"/>
        <v>0</v>
      </c>
      <c r="G125" s="87">
        <f t="shared" si="12"/>
        <v>1.713437054124668</v>
      </c>
      <c r="H125" s="87">
        <f t="shared" si="13"/>
        <v>5.3036452810570855</v>
      </c>
      <c r="I125" s="87">
        <f t="shared" si="14"/>
        <v>0.24288587730206426</v>
      </c>
      <c r="J125" s="87">
        <f t="shared" si="15"/>
        <v>0</v>
      </c>
      <c r="K125" s="88">
        <f t="shared" si="16"/>
        <v>0</v>
      </c>
      <c r="L125" s="89">
        <f t="shared" si="17"/>
        <v>0.049354378934810005</v>
      </c>
      <c r="M125" s="90">
        <f t="shared" si="18"/>
        <v>0.42553303608511067</v>
      </c>
      <c r="N125" s="21"/>
    </row>
    <row r="126" spans="1:14" ht="15.75">
      <c r="A126" s="55">
        <v>23</v>
      </c>
      <c r="B126" s="56" t="str">
        <f t="shared" si="7"/>
        <v>CRUZ DEL SUR CORREDORES DE BOLSA S.A.</v>
      </c>
      <c r="C126" s="86">
        <f t="shared" si="8"/>
        <v>0.9261261751096265</v>
      </c>
      <c r="D126" s="87">
        <f t="shared" si="9"/>
        <v>0</v>
      </c>
      <c r="E126" s="87">
        <f t="shared" si="10"/>
        <v>0</v>
      </c>
      <c r="F126" s="87">
        <f t="shared" si="11"/>
        <v>0</v>
      </c>
      <c r="G126" s="87">
        <f t="shared" si="12"/>
        <v>0.6077554396117808</v>
      </c>
      <c r="H126" s="87">
        <f t="shared" si="13"/>
        <v>29.736385969551776</v>
      </c>
      <c r="I126" s="87">
        <f t="shared" si="14"/>
        <v>0.02128606737126538</v>
      </c>
      <c r="J126" s="87">
        <f t="shared" si="15"/>
        <v>0</v>
      </c>
      <c r="K126" s="88">
        <f t="shared" si="16"/>
        <v>1.597161046275663</v>
      </c>
      <c r="L126" s="89">
        <f t="shared" si="17"/>
        <v>0.20387488460159278</v>
      </c>
      <c r="M126" s="90">
        <f t="shared" si="18"/>
        <v>0.32366519279527406</v>
      </c>
      <c r="N126" s="21"/>
    </row>
    <row r="127" spans="1:15" s="98" customFormat="1" ht="15.75">
      <c r="A127" s="55">
        <v>24</v>
      </c>
      <c r="B127" s="91" t="str">
        <f t="shared" si="7"/>
        <v>ETCHEGARAY S.A. CORREDORES DE BOLSA</v>
      </c>
      <c r="C127" s="92">
        <f t="shared" si="8"/>
        <v>0.01482301523715352</v>
      </c>
      <c r="D127" s="93">
        <f t="shared" si="9"/>
        <v>0</v>
      </c>
      <c r="E127" s="93">
        <f t="shared" si="10"/>
        <v>0</v>
      </c>
      <c r="F127" s="93">
        <f t="shared" si="11"/>
        <v>0</v>
      </c>
      <c r="G127" s="93">
        <f t="shared" si="12"/>
        <v>0</v>
      </c>
      <c r="H127" s="93">
        <f t="shared" si="13"/>
        <v>0</v>
      </c>
      <c r="I127" s="93">
        <f t="shared" si="14"/>
        <v>0</v>
      </c>
      <c r="J127" s="87">
        <f t="shared" si="15"/>
        <v>0</v>
      </c>
      <c r="K127" s="94">
        <f t="shared" si="16"/>
        <v>0</v>
      </c>
      <c r="L127" s="89">
        <f t="shared" si="17"/>
        <v>0</v>
      </c>
      <c r="M127" s="95">
        <f t="shared" si="18"/>
        <v>0.0013032024838707389</v>
      </c>
      <c r="N127" s="96"/>
      <c r="O127" s="97"/>
    </row>
    <row r="128" spans="1:14" ht="15.75">
      <c r="A128" s="55">
        <v>26</v>
      </c>
      <c r="B128" s="56" t="str">
        <f t="shared" si="7"/>
        <v>VALENZUELA LAFOURCADE S.A. C. DE BOLSA</v>
      </c>
      <c r="C128" s="86">
        <f t="shared" si="8"/>
        <v>0.006197045427889819</v>
      </c>
      <c r="D128" s="87">
        <f t="shared" si="9"/>
        <v>0</v>
      </c>
      <c r="E128" s="87">
        <f t="shared" si="10"/>
        <v>0</v>
      </c>
      <c r="F128" s="87">
        <f t="shared" si="11"/>
        <v>0</v>
      </c>
      <c r="G128" s="87">
        <f t="shared" si="12"/>
        <v>0</v>
      </c>
      <c r="H128" s="87">
        <f t="shared" si="13"/>
        <v>0</v>
      </c>
      <c r="I128" s="87">
        <f t="shared" si="14"/>
        <v>0</v>
      </c>
      <c r="J128" s="87">
        <f t="shared" si="15"/>
        <v>0</v>
      </c>
      <c r="K128" s="88">
        <f t="shared" si="16"/>
        <v>0</v>
      </c>
      <c r="L128" s="89">
        <f t="shared" si="17"/>
        <v>0</v>
      </c>
      <c r="M128" s="90">
        <f t="shared" si="18"/>
        <v>0.000544828758864358</v>
      </c>
      <c r="N128" s="21"/>
    </row>
    <row r="129" spans="1:14" ht="15.75">
      <c r="A129" s="55">
        <v>27</v>
      </c>
      <c r="B129" s="56" t="str">
        <f t="shared" si="7"/>
        <v>JAIME LARRAIN Y CIA. C. DE BOLSA LTDA.</v>
      </c>
      <c r="C129" s="86">
        <f t="shared" si="8"/>
        <v>0.04608129800184308</v>
      </c>
      <c r="D129" s="87">
        <f t="shared" si="9"/>
        <v>1.1602678124886399</v>
      </c>
      <c r="E129" s="87">
        <f t="shared" si="10"/>
        <v>0</v>
      </c>
      <c r="F129" s="87">
        <f t="shared" si="11"/>
        <v>0</v>
      </c>
      <c r="G129" s="87">
        <f t="shared" si="12"/>
        <v>0</v>
      </c>
      <c r="H129" s="87">
        <f t="shared" si="13"/>
        <v>0</v>
      </c>
      <c r="I129" s="87">
        <f t="shared" si="14"/>
        <v>0</v>
      </c>
      <c r="J129" s="87">
        <f t="shared" si="15"/>
        <v>0</v>
      </c>
      <c r="K129" s="88">
        <f t="shared" si="16"/>
        <v>0</v>
      </c>
      <c r="L129" s="89">
        <f t="shared" si="17"/>
        <v>0</v>
      </c>
      <c r="M129" s="90">
        <f t="shared" si="18"/>
        <v>0.004069724480900346</v>
      </c>
      <c r="N129" s="21"/>
    </row>
    <row r="130" spans="1:14" ht="15.75">
      <c r="A130" s="55">
        <v>28</v>
      </c>
      <c r="B130" s="56" t="str">
        <f t="shared" si="7"/>
        <v>LIRA S.A. CORREDORES DE BOLSA</v>
      </c>
      <c r="C130" s="86">
        <f t="shared" si="8"/>
        <v>0</v>
      </c>
      <c r="D130" s="87">
        <f t="shared" si="9"/>
        <v>0</v>
      </c>
      <c r="E130" s="87">
        <f t="shared" si="10"/>
        <v>0</v>
      </c>
      <c r="F130" s="87">
        <f t="shared" si="11"/>
        <v>0</v>
      </c>
      <c r="G130" s="87">
        <f t="shared" si="12"/>
        <v>0</v>
      </c>
      <c r="H130" s="87">
        <f t="shared" si="13"/>
        <v>0</v>
      </c>
      <c r="I130" s="87">
        <f t="shared" si="14"/>
        <v>0</v>
      </c>
      <c r="J130" s="87">
        <f t="shared" si="15"/>
        <v>0</v>
      </c>
      <c r="K130" s="88">
        <f t="shared" si="16"/>
        <v>0</v>
      </c>
      <c r="L130" s="89">
        <f t="shared" si="17"/>
        <v>0</v>
      </c>
      <c r="M130" s="90">
        <f t="shared" si="18"/>
        <v>0</v>
      </c>
      <c r="N130" s="21"/>
    </row>
    <row r="131" spans="1:14" ht="15.75">
      <c r="A131" s="55">
        <v>29</v>
      </c>
      <c r="B131" s="56" t="str">
        <f t="shared" si="7"/>
        <v>SERGIO CONTRERAS Y CIA. C. DE BOLSA</v>
      </c>
      <c r="C131" s="86">
        <f t="shared" si="8"/>
        <v>0</v>
      </c>
      <c r="D131" s="87">
        <f t="shared" si="9"/>
        <v>0</v>
      </c>
      <c r="E131" s="87">
        <f t="shared" si="10"/>
        <v>0</v>
      </c>
      <c r="F131" s="87">
        <f t="shared" si="11"/>
        <v>0</v>
      </c>
      <c r="G131" s="87">
        <f t="shared" si="12"/>
        <v>0</v>
      </c>
      <c r="H131" s="87">
        <f t="shared" si="13"/>
        <v>0</v>
      </c>
      <c r="I131" s="87">
        <f t="shared" si="14"/>
        <v>0</v>
      </c>
      <c r="J131" s="87">
        <f t="shared" si="15"/>
        <v>0</v>
      </c>
      <c r="K131" s="88">
        <f t="shared" si="16"/>
        <v>0</v>
      </c>
      <c r="L131" s="89">
        <f t="shared" si="17"/>
        <v>0</v>
      </c>
      <c r="M131" s="90">
        <f t="shared" si="18"/>
        <v>0</v>
      </c>
      <c r="N131" s="21"/>
    </row>
    <row r="132" spans="1:14" ht="15.75">
      <c r="A132" s="55">
        <v>30</v>
      </c>
      <c r="B132" s="56" t="str">
        <f t="shared" si="7"/>
        <v>YRARRAZAVAL Y CIA. C. DE BOLSA LTDA.</v>
      </c>
      <c r="C132" s="86">
        <f t="shared" si="8"/>
        <v>0.0065551436331565075</v>
      </c>
      <c r="D132" s="87">
        <f t="shared" si="9"/>
        <v>6.937333133914543</v>
      </c>
      <c r="E132" s="87">
        <f t="shared" si="10"/>
        <v>0</v>
      </c>
      <c r="F132" s="87">
        <f t="shared" si="11"/>
        <v>0</v>
      </c>
      <c r="G132" s="87">
        <f t="shared" si="12"/>
        <v>0</v>
      </c>
      <c r="H132" s="87">
        <f t="shared" si="13"/>
        <v>0</v>
      </c>
      <c r="I132" s="87">
        <f t="shared" si="14"/>
        <v>0</v>
      </c>
      <c r="J132" s="87">
        <f t="shared" si="15"/>
        <v>0</v>
      </c>
      <c r="K132" s="88">
        <f t="shared" si="16"/>
        <v>0</v>
      </c>
      <c r="L132" s="89">
        <f t="shared" si="17"/>
        <v>0</v>
      </c>
      <c r="M132" s="90">
        <f t="shared" si="18"/>
        <v>0.0006861585092478886</v>
      </c>
      <c r="N132" s="21"/>
    </row>
    <row r="133" spans="1:14" ht="15.75">
      <c r="A133" s="55">
        <v>31</v>
      </c>
      <c r="B133" s="56" t="s">
        <v>41</v>
      </c>
      <c r="C133" s="86">
        <f t="shared" si="8"/>
        <v>0.8190085798064406</v>
      </c>
      <c r="D133" s="87">
        <f t="shared" si="9"/>
        <v>0</v>
      </c>
      <c r="E133" s="87">
        <f t="shared" si="10"/>
        <v>0</v>
      </c>
      <c r="F133" s="87">
        <f t="shared" si="11"/>
        <v>0</v>
      </c>
      <c r="G133" s="87">
        <f t="shared" si="12"/>
        <v>0.8532086033457061</v>
      </c>
      <c r="H133" s="87">
        <f t="shared" si="13"/>
        <v>0</v>
      </c>
      <c r="I133" s="87">
        <f t="shared" si="14"/>
        <v>0.7810208999984902</v>
      </c>
      <c r="J133" s="87">
        <f t="shared" si="15"/>
        <v>0</v>
      </c>
      <c r="K133" s="88">
        <f t="shared" si="16"/>
        <v>0.27344322533236565</v>
      </c>
      <c r="L133" s="89">
        <f t="shared" si="17"/>
        <v>2.5728884585465637</v>
      </c>
      <c r="M133" s="90">
        <f t="shared" si="18"/>
        <v>1.4902806731652232</v>
      </c>
      <c r="N133" s="21"/>
    </row>
    <row r="134" spans="1:14" ht="15.75">
      <c r="A134" s="55">
        <v>33</v>
      </c>
      <c r="B134" s="56" t="str">
        <f>B37</f>
        <v>EUROAMERICA CORREDORES DE BOLSA S.A.</v>
      </c>
      <c r="C134" s="86">
        <f t="shared" si="8"/>
        <v>1.053544029154828</v>
      </c>
      <c r="D134" s="87">
        <f t="shared" si="9"/>
        <v>0.22482021640470698</v>
      </c>
      <c r="E134" s="87">
        <f t="shared" si="10"/>
        <v>0</v>
      </c>
      <c r="F134" s="87">
        <f t="shared" si="11"/>
        <v>0</v>
      </c>
      <c r="G134" s="87">
        <f t="shared" si="12"/>
        <v>1.059081495369123</v>
      </c>
      <c r="H134" s="87">
        <f t="shared" si="13"/>
        <v>0.04558273668255687</v>
      </c>
      <c r="I134" s="87">
        <f t="shared" si="14"/>
        <v>1.3773994456966334</v>
      </c>
      <c r="J134" s="87">
        <f t="shared" si="15"/>
        <v>0</v>
      </c>
      <c r="K134" s="88">
        <f t="shared" si="16"/>
        <v>0</v>
      </c>
      <c r="L134" s="89">
        <f t="shared" si="17"/>
        <v>5.437350187531701</v>
      </c>
      <c r="M134" s="90">
        <f t="shared" si="18"/>
        <v>2.860029656254652</v>
      </c>
      <c r="N134" s="21"/>
    </row>
    <row r="135" spans="1:14" ht="15.75">
      <c r="A135" s="99"/>
      <c r="B135" s="65" t="s">
        <v>43</v>
      </c>
      <c r="C135" s="86">
        <f t="shared" si="8"/>
        <v>1.6086201852065267</v>
      </c>
      <c r="D135" s="87">
        <f t="shared" si="9"/>
        <v>0</v>
      </c>
      <c r="E135" s="87">
        <f t="shared" si="10"/>
        <v>0</v>
      </c>
      <c r="F135" s="87">
        <f t="shared" si="11"/>
        <v>0</v>
      </c>
      <c r="G135" s="87">
        <f t="shared" si="12"/>
        <v>0</v>
      </c>
      <c r="H135" s="87">
        <f t="shared" si="13"/>
        <v>0</v>
      </c>
      <c r="I135" s="87">
        <f t="shared" si="14"/>
        <v>0</v>
      </c>
      <c r="J135" s="87">
        <f t="shared" si="15"/>
        <v>0</v>
      </c>
      <c r="K135" s="88">
        <f t="shared" si="16"/>
        <v>0</v>
      </c>
      <c r="L135" s="89">
        <f t="shared" si="17"/>
        <v>0</v>
      </c>
      <c r="M135" s="90">
        <f t="shared" si="18"/>
        <v>0</v>
      </c>
      <c r="N135" s="21"/>
    </row>
    <row r="136" spans="1:14" ht="15.75">
      <c r="A136" s="100">
        <v>34</v>
      </c>
      <c r="B136" s="29" t="s">
        <v>44</v>
      </c>
      <c r="C136" s="86">
        <f>IF($C$41=0,0,(C39/$C$41)*100)</f>
        <v>1.1440662278649087</v>
      </c>
      <c r="D136" s="87">
        <f>IF($D$41=0,0,(D39/$D$41)*100)</f>
        <v>0</v>
      </c>
      <c r="E136" s="87">
        <f>IF($E$41=0,0,(E39/$E$41)*100)</f>
        <v>0</v>
      </c>
      <c r="F136" s="87">
        <f>IF($F$41=0,0,((F39/$F$41)*100))</f>
        <v>0</v>
      </c>
      <c r="G136" s="87">
        <f>IF($G$41=0,0,(G39/$G$41)*100)</f>
        <v>0.40362282555573836</v>
      </c>
      <c r="H136" s="87">
        <f>IF($H$41=0,0,(H39/$H$41)*100)</f>
        <v>0</v>
      </c>
      <c r="I136" s="87">
        <f>IF($I$41=0,0,(I39/$I$41)*100)</f>
        <v>0.04583558148841789</v>
      </c>
      <c r="J136" s="87">
        <f>IF($J$41=0,0,(J39/$J$41)*100)</f>
        <v>0</v>
      </c>
      <c r="K136" s="88">
        <f>IF($K$41=0,0,(K39/$K$41)*100)</f>
        <v>2.568138239006635</v>
      </c>
      <c r="L136" s="89">
        <f>IF($L$41=0,0,(L39/$L$41)*100)</f>
        <v>0.1955195089389555</v>
      </c>
      <c r="M136" s="90">
        <f>IF($M$41=0,0,(M39/$M$41)*100)</f>
        <v>0.2677962358221953</v>
      </c>
      <c r="N136" s="21"/>
    </row>
    <row r="137" spans="1:14" ht="16.5" thickBot="1">
      <c r="A137" s="101">
        <v>35</v>
      </c>
      <c r="B137" s="31" t="s">
        <v>45</v>
      </c>
      <c r="C137" s="86">
        <f>IF($C$41=0,0,(C40/$C$41)*100)</f>
        <v>1.2064987737302233</v>
      </c>
      <c r="D137" s="102">
        <f>IF($D$41=0,0,(D40/$D$41)*100)</f>
        <v>0</v>
      </c>
      <c r="E137" s="102">
        <f>IF($E$41=0,0,(E40/$E$41)*100)</f>
        <v>0</v>
      </c>
      <c r="F137" s="102">
        <f>IF($F$41=0,0,((F40/$F$41)*100))</f>
        <v>0</v>
      </c>
      <c r="G137" s="102">
        <f>IF($G$41=0,0,(G40/$G$41)*100)</f>
        <v>0.4935585591270565</v>
      </c>
      <c r="H137" s="87">
        <f>IF($H$41=0,0,(H40/$H$41)*100)</f>
        <v>0.6016379866810716</v>
      </c>
      <c r="I137" s="102">
        <f>IF($I$41=0,0,(I40/$I$41)*100)</f>
        <v>1.0304841515205836</v>
      </c>
      <c r="J137" s="102">
        <f>IF($J$41=0,0,(J40/$J$41)*100)</f>
        <v>0</v>
      </c>
      <c r="K137" s="103">
        <f>IF($K$41=0,0,(K40/$K$41)*100)</f>
        <v>0.5764256879905694</v>
      </c>
      <c r="L137" s="104">
        <f>IF($L$41=0,0,(L40/$L$41)*100)</f>
        <v>0.01227066653071766</v>
      </c>
      <c r="M137" s="105">
        <f>IF($M$41=0,0,(M40/$M$41)*100)</f>
        <v>0.5541952684482929</v>
      </c>
      <c r="N137" s="21"/>
    </row>
    <row r="138" spans="1:14" ht="17.25" thickBot="1" thickTop="1">
      <c r="A138" s="329" t="s">
        <v>46</v>
      </c>
      <c r="B138" s="330"/>
      <c r="C138" s="106">
        <f aca="true" t="shared" si="19" ref="C138:M138">SUM(C105:C137)</f>
        <v>99.99999999999999</v>
      </c>
      <c r="D138" s="107">
        <f t="shared" si="19"/>
        <v>100.00000000000001</v>
      </c>
      <c r="E138" s="107">
        <f t="shared" si="19"/>
        <v>0</v>
      </c>
      <c r="F138" s="107">
        <f t="shared" si="19"/>
        <v>0</v>
      </c>
      <c r="G138" s="107">
        <f t="shared" si="19"/>
        <v>100</v>
      </c>
      <c r="H138" s="107">
        <f t="shared" si="19"/>
        <v>100.00000000000001</v>
      </c>
      <c r="I138" s="107">
        <f t="shared" si="19"/>
        <v>100.00000000000001</v>
      </c>
      <c r="J138" s="107">
        <f t="shared" si="19"/>
        <v>0</v>
      </c>
      <c r="K138" s="108">
        <f t="shared" si="19"/>
        <v>99.99999999999999</v>
      </c>
      <c r="L138" s="109">
        <f t="shared" si="19"/>
        <v>100</v>
      </c>
      <c r="M138" s="110">
        <f t="shared" si="19"/>
        <v>99.99999999999999</v>
      </c>
      <c r="N138" s="21"/>
    </row>
    <row r="139" spans="1:13" ht="17.25" thickBot="1" thickTop="1">
      <c r="A139" s="329" t="s">
        <v>65</v>
      </c>
      <c r="B139" s="330"/>
      <c r="C139" s="111">
        <f>C87</f>
        <v>5680329.781282</v>
      </c>
      <c r="D139" s="112">
        <f aca="true" t="shared" si="20" ref="D139:M139">D87</f>
        <v>1023.03967</v>
      </c>
      <c r="E139" s="112">
        <f t="shared" si="20"/>
        <v>0</v>
      </c>
      <c r="F139" s="112">
        <f t="shared" si="20"/>
        <v>0</v>
      </c>
      <c r="G139" s="112">
        <f t="shared" si="20"/>
        <v>11834395.646042</v>
      </c>
      <c r="H139" s="112">
        <f t="shared" si="20"/>
        <v>94610.155376</v>
      </c>
      <c r="I139" s="112">
        <f t="shared" si="20"/>
        <v>22047324.562804</v>
      </c>
      <c r="J139" s="112">
        <f t="shared" si="20"/>
        <v>0</v>
      </c>
      <c r="K139" s="113">
        <f t="shared" si="20"/>
        <v>50539.246614</v>
      </c>
      <c r="L139" s="114">
        <f t="shared" si="20"/>
        <v>24992924.152268</v>
      </c>
      <c r="M139" s="115">
        <f t="shared" si="20"/>
        <v>64609771.652608</v>
      </c>
    </row>
    <row r="140" spans="6:15" s="1" customFormat="1" ht="16.5" thickTop="1">
      <c r="F140" s="40"/>
      <c r="O140" s="3"/>
    </row>
    <row r="141" spans="1:15" s="1" customFormat="1" ht="15.75">
      <c r="A141" s="76" t="s">
        <v>56</v>
      </c>
      <c r="B141" s="76" t="s">
        <v>59</v>
      </c>
      <c r="F141" s="40"/>
      <c r="O141" s="3"/>
    </row>
    <row r="142" spans="1:15" s="1" customFormat="1" ht="15.75">
      <c r="A142" s="76" t="s">
        <v>58</v>
      </c>
      <c r="B142" s="76" t="s">
        <v>66</v>
      </c>
      <c r="F142" s="40"/>
      <c r="O142" s="3"/>
    </row>
    <row r="143" spans="1:15" s="1" customFormat="1" ht="15.75">
      <c r="A143" s="76"/>
      <c r="B143" s="76"/>
      <c r="F143" s="40"/>
      <c r="O143" s="3"/>
    </row>
    <row r="144" spans="1:15" s="1" customFormat="1" ht="15.75">
      <c r="A144" s="76"/>
      <c r="B144" s="76" t="s">
        <v>60</v>
      </c>
      <c r="F144" s="40"/>
      <c r="O144" s="3"/>
    </row>
    <row r="145" spans="6:15" s="1" customFormat="1" ht="15.75">
      <c r="F145" s="40"/>
      <c r="O145" s="3"/>
    </row>
    <row r="146" spans="6:15" s="1" customFormat="1" ht="15.75">
      <c r="F146" s="40"/>
      <c r="O146" s="3"/>
    </row>
    <row r="147" spans="6:15" s="1" customFormat="1" ht="15.75">
      <c r="F147" s="40"/>
      <c r="O147" s="3"/>
    </row>
    <row r="148" spans="6:15" s="1" customFormat="1" ht="15.75">
      <c r="F148" s="40"/>
      <c r="O148" s="3"/>
    </row>
    <row r="149" spans="6:15" s="1" customFormat="1" ht="15.75">
      <c r="F149" s="40"/>
      <c r="O149" s="3"/>
    </row>
    <row r="150" spans="6:15" s="1" customFormat="1" ht="15.75">
      <c r="F150" s="40"/>
      <c r="O150" s="3"/>
    </row>
    <row r="151" spans="1:15" s="118" customFormat="1" ht="15.75">
      <c r="A151" s="116"/>
      <c r="B151" s="116"/>
      <c r="C151" s="11" t="s">
        <v>67</v>
      </c>
      <c r="D151" s="11"/>
      <c r="E151" s="11"/>
      <c r="F151" s="11"/>
      <c r="G151" s="11"/>
      <c r="H151" s="11"/>
      <c r="I151" s="11"/>
      <c r="J151" s="11"/>
      <c r="K151" s="11"/>
      <c r="L151" s="11" t="s">
        <v>68</v>
      </c>
      <c r="M151" s="117"/>
      <c r="O151" s="119"/>
    </row>
    <row r="152" spans="1:15" s="1" customFormat="1" ht="16.5" thickBot="1">
      <c r="A152" s="12"/>
      <c r="B152" s="12"/>
      <c r="C152" s="12"/>
      <c r="D152" s="12"/>
      <c r="E152" s="12"/>
      <c r="F152" s="120"/>
      <c r="G152" s="12"/>
      <c r="H152" s="12"/>
      <c r="I152" s="12"/>
      <c r="J152" s="12"/>
      <c r="K152" s="12"/>
      <c r="L152" s="121" t="s">
        <v>69</v>
      </c>
      <c r="M152" s="122"/>
      <c r="O152" s="3"/>
    </row>
    <row r="153" spans="1:15" s="27" customFormat="1" ht="17.25" thickBot="1" thickTop="1">
      <c r="A153" s="123"/>
      <c r="B153" s="121" t="s">
        <v>0</v>
      </c>
      <c r="C153" s="124" t="s">
        <v>4</v>
      </c>
      <c r="D153" s="124" t="s">
        <v>5</v>
      </c>
      <c r="E153" s="124" t="s">
        <v>6</v>
      </c>
      <c r="F153" s="125" t="s">
        <v>7</v>
      </c>
      <c r="G153" s="124" t="s">
        <v>8</v>
      </c>
      <c r="H153" s="124" t="s">
        <v>9</v>
      </c>
      <c r="I153" s="124" t="s">
        <v>10</v>
      </c>
      <c r="J153" s="124" t="s">
        <v>11</v>
      </c>
      <c r="K153" s="124" t="s">
        <v>12</v>
      </c>
      <c r="L153" s="124" t="s">
        <v>70</v>
      </c>
      <c r="M153" s="126" t="s">
        <v>3</v>
      </c>
      <c r="O153" s="127"/>
    </row>
    <row r="154" spans="2:15" s="128" customFormat="1" ht="20.25" customHeight="1" thickTop="1">
      <c r="B154" s="129" t="s">
        <v>71</v>
      </c>
      <c r="C154" s="130">
        <f>SUM(C8:C40)</f>
        <v>5680329781282</v>
      </c>
      <c r="D154" s="130">
        <f>SUM(D8:D40)</f>
        <v>1023039670</v>
      </c>
      <c r="E154" s="130">
        <f aca="true" t="shared" si="21" ref="E154:M154">SUM(E8:E40)</f>
        <v>0</v>
      </c>
      <c r="F154" s="130">
        <f t="shared" si="21"/>
        <v>0</v>
      </c>
      <c r="G154" s="130">
        <f>SUM(G8:G40)</f>
        <v>11834395646042</v>
      </c>
      <c r="H154" s="130">
        <f t="shared" si="21"/>
        <v>94610155376</v>
      </c>
      <c r="I154" s="130">
        <f t="shared" si="21"/>
        <v>22047324562804</v>
      </c>
      <c r="J154" s="130">
        <f>SUM(J8:J40)</f>
        <v>0</v>
      </c>
      <c r="K154" s="130">
        <f t="shared" si="21"/>
        <v>50539246614</v>
      </c>
      <c r="L154" s="130">
        <f t="shared" si="21"/>
        <v>24992924152268</v>
      </c>
      <c r="M154" s="130">
        <f t="shared" si="21"/>
        <v>64609771652608</v>
      </c>
      <c r="O154" s="131"/>
    </row>
    <row r="155" spans="2:15" s="132" customFormat="1" ht="18">
      <c r="B155" s="133" t="s">
        <v>72</v>
      </c>
      <c r="C155" s="132" t="str">
        <f aca="true" t="shared" si="22" ref="C155:M155">IF(C41=C154,"ok","malo")</f>
        <v>ok</v>
      </c>
      <c r="D155" s="132" t="str">
        <f t="shared" si="22"/>
        <v>ok</v>
      </c>
      <c r="E155" s="132" t="str">
        <f t="shared" si="22"/>
        <v>ok</v>
      </c>
      <c r="F155" s="132" t="str">
        <f t="shared" si="22"/>
        <v>ok</v>
      </c>
      <c r="G155" s="132" t="str">
        <f t="shared" si="22"/>
        <v>ok</v>
      </c>
      <c r="H155" s="132" t="str">
        <f t="shared" si="22"/>
        <v>ok</v>
      </c>
      <c r="I155" s="132" t="str">
        <f t="shared" si="22"/>
        <v>ok</v>
      </c>
      <c r="J155" s="132" t="str">
        <f t="shared" si="22"/>
        <v>ok</v>
      </c>
      <c r="K155" s="132" t="str">
        <f t="shared" si="22"/>
        <v>ok</v>
      </c>
      <c r="L155" s="132" t="str">
        <f t="shared" si="22"/>
        <v>ok</v>
      </c>
      <c r="M155" s="132" t="str">
        <f t="shared" si="22"/>
        <v>ok</v>
      </c>
      <c r="O155" s="131"/>
    </row>
    <row r="156" spans="1:15" s="132" customFormat="1" ht="18.75" thickBot="1">
      <c r="A156" s="134"/>
      <c r="B156" s="135"/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O156" s="131"/>
    </row>
    <row r="157" spans="2:15" s="132" customFormat="1" ht="16.5" thickTop="1">
      <c r="B157" s="136"/>
      <c r="O157" s="131"/>
    </row>
    <row r="158" spans="2:15" s="132" customFormat="1" ht="15.75">
      <c r="B158" s="136"/>
      <c r="O158" s="131"/>
    </row>
    <row r="159" spans="2:15" s="128" customFormat="1" ht="20.25" customHeight="1">
      <c r="B159" s="129" t="s">
        <v>73</v>
      </c>
      <c r="C159" s="130">
        <f aca="true" t="shared" si="23" ref="C159:M159">SUM(C54:C86)</f>
        <v>5680329.781282002</v>
      </c>
      <c r="D159" s="130">
        <f t="shared" si="23"/>
        <v>1023.0396699999999</v>
      </c>
      <c r="E159" s="130">
        <f t="shared" si="23"/>
        <v>0</v>
      </c>
      <c r="F159" s="130">
        <f t="shared" si="23"/>
        <v>0</v>
      </c>
      <c r="G159" s="130">
        <f t="shared" si="23"/>
        <v>11834395.646042</v>
      </c>
      <c r="H159" s="130">
        <f t="shared" si="23"/>
        <v>94610.155376</v>
      </c>
      <c r="I159" s="130">
        <f t="shared" si="23"/>
        <v>22047324.562804</v>
      </c>
      <c r="J159" s="130">
        <f t="shared" si="23"/>
        <v>0</v>
      </c>
      <c r="K159" s="130">
        <f t="shared" si="23"/>
        <v>50539.246613999996</v>
      </c>
      <c r="L159" s="130">
        <f t="shared" si="23"/>
        <v>24992924.152267992</v>
      </c>
      <c r="M159" s="130">
        <f t="shared" si="23"/>
        <v>64701146.584056005</v>
      </c>
      <c r="O159" s="131"/>
    </row>
    <row r="160" spans="2:15" s="132" customFormat="1" ht="18">
      <c r="B160" s="133" t="s">
        <v>74</v>
      </c>
      <c r="C160" s="132" t="str">
        <f aca="true" t="shared" si="24" ref="C160:M160">IF(C87=C159,"ok","malo")</f>
        <v>ok</v>
      </c>
      <c r="D160" s="132" t="str">
        <f t="shared" si="24"/>
        <v>ok</v>
      </c>
      <c r="E160" s="132" t="str">
        <f t="shared" si="24"/>
        <v>ok</v>
      </c>
      <c r="F160" s="132" t="str">
        <f t="shared" si="24"/>
        <v>ok</v>
      </c>
      <c r="G160" s="132" t="str">
        <f t="shared" si="24"/>
        <v>ok</v>
      </c>
      <c r="H160" s="132" t="str">
        <f t="shared" si="24"/>
        <v>ok</v>
      </c>
      <c r="I160" s="132" t="str">
        <f t="shared" si="24"/>
        <v>ok</v>
      </c>
      <c r="J160" s="132" t="str">
        <f t="shared" si="24"/>
        <v>ok</v>
      </c>
      <c r="K160" s="132" t="str">
        <f t="shared" si="24"/>
        <v>ok</v>
      </c>
      <c r="L160" s="132" t="str">
        <f t="shared" si="24"/>
        <v>ok</v>
      </c>
      <c r="M160" s="132" t="str">
        <f t="shared" si="24"/>
        <v>malo</v>
      </c>
      <c r="O160" s="131"/>
    </row>
    <row r="161" spans="1:15" s="128" customFormat="1" ht="20.25" customHeight="1" thickBot="1">
      <c r="A161" s="137"/>
      <c r="B161" s="138" t="s">
        <v>75</v>
      </c>
      <c r="C161" s="139" t="str">
        <f>IF(C159=(C154/1000000),"ok","malo")</f>
        <v>ok</v>
      </c>
      <c r="D161" s="139" t="str">
        <f aca="true" t="shared" si="25" ref="D161:M161">IF(D159=(D154/1000000),"ok","malo")</f>
        <v>ok</v>
      </c>
      <c r="E161" s="139" t="str">
        <f t="shared" si="25"/>
        <v>ok</v>
      </c>
      <c r="F161" s="139" t="str">
        <f t="shared" si="25"/>
        <v>ok</v>
      </c>
      <c r="G161" s="139" t="str">
        <f t="shared" si="25"/>
        <v>ok</v>
      </c>
      <c r="H161" s="139" t="str">
        <f t="shared" si="25"/>
        <v>ok</v>
      </c>
      <c r="I161" s="139" t="str">
        <f t="shared" si="25"/>
        <v>ok</v>
      </c>
      <c r="J161" s="139" t="str">
        <f t="shared" si="25"/>
        <v>ok</v>
      </c>
      <c r="K161" s="139" t="str">
        <f t="shared" si="25"/>
        <v>ok</v>
      </c>
      <c r="L161" s="139" t="str">
        <f t="shared" si="25"/>
        <v>ok</v>
      </c>
      <c r="M161" s="139" t="str">
        <f t="shared" si="25"/>
        <v>malo</v>
      </c>
      <c r="O161" s="131"/>
    </row>
    <row r="162" spans="2:15" s="132" customFormat="1" ht="18.75" thickTop="1">
      <c r="B162" s="133"/>
      <c r="O162" s="131"/>
    </row>
    <row r="163" spans="2:15" s="140" customFormat="1" ht="20.25" customHeight="1">
      <c r="B163" s="141"/>
      <c r="C163" s="142"/>
      <c r="D163" s="142"/>
      <c r="E163" s="142"/>
      <c r="F163" s="142"/>
      <c r="G163" s="142"/>
      <c r="H163" s="142"/>
      <c r="I163" s="142"/>
      <c r="J163" s="142"/>
      <c r="K163" s="142"/>
      <c r="L163" s="142"/>
      <c r="M163" s="142"/>
      <c r="O163" s="22"/>
    </row>
    <row r="164" spans="2:15" s="132" customFormat="1" ht="18">
      <c r="B164" s="133"/>
      <c r="C164" s="143">
        <f>C139-C159</f>
        <v>0</v>
      </c>
      <c r="O164" s="131"/>
    </row>
    <row r="165" spans="2:15" s="140" customFormat="1" ht="20.25" customHeight="1">
      <c r="B165" s="141"/>
      <c r="C165" s="144"/>
      <c r="D165" s="142"/>
      <c r="E165" s="142"/>
      <c r="F165" s="142"/>
      <c r="G165" s="142"/>
      <c r="H165" s="142"/>
      <c r="I165" s="142"/>
      <c r="J165" s="142"/>
      <c r="K165" s="142"/>
      <c r="L165" s="142"/>
      <c r="M165" s="142"/>
      <c r="O165" s="22"/>
    </row>
    <row r="166" spans="2:15" s="132" customFormat="1" ht="18">
      <c r="B166" s="133"/>
      <c r="C166" s="143"/>
      <c r="D166" s="145"/>
      <c r="E166" s="146"/>
      <c r="O166" s="131"/>
    </row>
    <row r="167" spans="2:15" s="140" customFormat="1" ht="20.25" customHeight="1">
      <c r="B167" s="141"/>
      <c r="C167" s="147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O167" s="22"/>
    </row>
    <row r="168" spans="2:15" s="132" customFormat="1" ht="18">
      <c r="B168" s="133"/>
      <c r="C168" s="143"/>
      <c r="D168" s="148"/>
      <c r="O168" s="131"/>
    </row>
    <row r="169" spans="2:15" s="140" customFormat="1" ht="20.25" customHeight="1">
      <c r="B169" s="141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O169" s="22"/>
    </row>
    <row r="170" spans="2:15" s="132" customFormat="1" ht="18">
      <c r="B170" s="133"/>
      <c r="O170" s="131"/>
    </row>
    <row r="171" spans="2:15" s="140" customFormat="1" ht="20.25" customHeight="1">
      <c r="B171" s="141"/>
      <c r="C171" s="142"/>
      <c r="D171" s="142"/>
      <c r="E171" s="142"/>
      <c r="F171" s="142"/>
      <c r="G171" s="142"/>
      <c r="H171" s="142"/>
      <c r="I171" s="142"/>
      <c r="J171" s="142"/>
      <c r="K171" s="142"/>
      <c r="L171" s="142"/>
      <c r="M171" s="142"/>
      <c r="O171" s="22"/>
    </row>
    <row r="322" ht="15" customHeight="1"/>
    <row r="323" spans="1:13" ht="15.75">
      <c r="A323" s="150"/>
      <c r="B323" s="151"/>
      <c r="C323" s="127"/>
      <c r="D323" s="127"/>
      <c r="E323" s="127"/>
      <c r="F323" s="152"/>
      <c r="G323" s="127"/>
      <c r="H323" s="127"/>
      <c r="I323" s="127"/>
      <c r="J323" s="127"/>
      <c r="K323" s="127"/>
      <c r="L323" s="17"/>
      <c r="M323" s="153"/>
    </row>
    <row r="324" spans="1:13" ht="15.75">
      <c r="A324" s="154"/>
      <c r="B324" s="155"/>
      <c r="C324" s="156"/>
      <c r="D324" s="156"/>
      <c r="E324" s="156"/>
      <c r="F324" s="157"/>
      <c r="G324" s="156"/>
      <c r="H324" s="156"/>
      <c r="I324" s="156"/>
      <c r="J324" s="156"/>
      <c r="K324" s="156"/>
      <c r="L324" s="156"/>
      <c r="M324" s="158"/>
    </row>
    <row r="325" spans="1:13" ht="15.75">
      <c r="A325" s="150"/>
      <c r="B325" s="11"/>
      <c r="C325" s="17"/>
      <c r="D325" s="17"/>
      <c r="E325" s="17"/>
      <c r="F325" s="152"/>
      <c r="G325" s="17"/>
      <c r="H325" s="17"/>
      <c r="I325" s="17"/>
      <c r="J325" s="17"/>
      <c r="K325" s="17"/>
      <c r="L325" s="17"/>
      <c r="M325" s="159"/>
    </row>
    <row r="326" spans="1:13" ht="15.75">
      <c r="A326" s="160"/>
      <c r="B326" s="8"/>
      <c r="C326" s="161"/>
      <c r="D326" s="161"/>
      <c r="E326" s="161"/>
      <c r="F326" s="162"/>
      <c r="G326" s="161"/>
      <c r="H326" s="161"/>
      <c r="I326" s="161"/>
      <c r="J326" s="161"/>
      <c r="K326" s="161"/>
      <c r="L326" s="161"/>
      <c r="M326" s="161"/>
    </row>
    <row r="327" spans="1:13" ht="15.75">
      <c r="A327" s="160"/>
      <c r="B327" s="8"/>
      <c r="C327" s="161"/>
      <c r="D327" s="161"/>
      <c r="E327" s="161"/>
      <c r="F327" s="162"/>
      <c r="G327" s="161"/>
      <c r="H327" s="161"/>
      <c r="I327" s="161"/>
      <c r="J327" s="161"/>
      <c r="K327" s="161"/>
      <c r="L327" s="161"/>
      <c r="M327" s="161"/>
    </row>
    <row r="328" spans="1:13" ht="15.75">
      <c r="A328" s="160"/>
      <c r="B328" s="8"/>
      <c r="C328" s="161"/>
      <c r="D328" s="161"/>
      <c r="E328" s="161"/>
      <c r="F328" s="162"/>
      <c r="G328" s="161"/>
      <c r="H328" s="161"/>
      <c r="I328" s="161"/>
      <c r="J328" s="161"/>
      <c r="K328" s="161"/>
      <c r="L328" s="161"/>
      <c r="M328" s="161"/>
    </row>
    <row r="329" spans="1:13" ht="15.75">
      <c r="A329" s="160"/>
      <c r="B329" s="8"/>
      <c r="C329" s="161"/>
      <c r="D329" s="161"/>
      <c r="E329" s="161"/>
      <c r="F329" s="162"/>
      <c r="G329" s="161"/>
      <c r="H329" s="161"/>
      <c r="I329" s="161"/>
      <c r="J329" s="161"/>
      <c r="K329" s="161"/>
      <c r="L329" s="161"/>
      <c r="M329" s="161"/>
    </row>
    <row r="330" spans="1:13" ht="15.75">
      <c r="A330" s="160"/>
      <c r="B330" s="8"/>
      <c r="C330" s="161"/>
      <c r="D330" s="161"/>
      <c r="E330" s="161"/>
      <c r="F330" s="162"/>
      <c r="G330" s="161"/>
      <c r="H330" s="161"/>
      <c r="I330" s="161"/>
      <c r="J330" s="161"/>
      <c r="K330" s="161"/>
      <c r="L330" s="161"/>
      <c r="M330" s="161"/>
    </row>
    <row r="331" spans="1:13" ht="15.75">
      <c r="A331" s="160"/>
      <c r="B331" s="8"/>
      <c r="C331" s="161"/>
      <c r="D331" s="161"/>
      <c r="E331" s="161"/>
      <c r="F331" s="162"/>
      <c r="G331" s="161"/>
      <c r="H331" s="161"/>
      <c r="I331" s="161"/>
      <c r="J331" s="161"/>
      <c r="K331" s="161"/>
      <c r="L331" s="161"/>
      <c r="M331" s="161"/>
    </row>
    <row r="332" spans="1:13" ht="15.75">
      <c r="A332" s="160"/>
      <c r="B332" s="8"/>
      <c r="C332" s="161"/>
      <c r="D332" s="161"/>
      <c r="E332" s="161"/>
      <c r="F332" s="162"/>
      <c r="G332" s="161"/>
      <c r="H332" s="161"/>
      <c r="I332" s="161"/>
      <c r="J332" s="161"/>
      <c r="K332" s="161"/>
      <c r="L332" s="161"/>
      <c r="M332" s="161"/>
    </row>
    <row r="333" spans="1:13" ht="15.75">
      <c r="A333" s="160"/>
      <c r="B333" s="8"/>
      <c r="C333" s="161"/>
      <c r="D333" s="161"/>
      <c r="E333" s="161"/>
      <c r="F333" s="162"/>
      <c r="G333" s="161"/>
      <c r="H333" s="161"/>
      <c r="I333" s="161"/>
      <c r="J333" s="161"/>
      <c r="K333" s="161"/>
      <c r="L333" s="161"/>
      <c r="M333" s="161"/>
    </row>
    <row r="334" spans="1:13" ht="15.75">
      <c r="A334" s="160"/>
      <c r="B334" s="8"/>
      <c r="C334" s="161"/>
      <c r="D334" s="161"/>
      <c r="E334" s="161"/>
      <c r="F334" s="162"/>
      <c r="G334" s="161"/>
      <c r="H334" s="161"/>
      <c r="I334" s="161"/>
      <c r="J334" s="161"/>
      <c r="K334" s="161"/>
      <c r="L334" s="161"/>
      <c r="M334" s="161"/>
    </row>
    <row r="335" spans="1:13" ht="15.75">
      <c r="A335" s="160"/>
      <c r="B335" s="8"/>
      <c r="C335" s="161"/>
      <c r="D335" s="161"/>
      <c r="E335" s="161"/>
      <c r="F335" s="162"/>
      <c r="G335" s="161"/>
      <c r="H335" s="161"/>
      <c r="I335" s="161"/>
      <c r="J335" s="161"/>
      <c r="K335" s="161"/>
      <c r="L335" s="161"/>
      <c r="M335" s="161"/>
    </row>
    <row r="336" spans="1:13" ht="15.75">
      <c r="A336" s="160"/>
      <c r="B336" s="8"/>
      <c r="C336" s="161"/>
      <c r="D336" s="161"/>
      <c r="E336" s="161"/>
      <c r="F336" s="162"/>
      <c r="G336" s="161"/>
      <c r="H336" s="161"/>
      <c r="I336" s="161"/>
      <c r="J336" s="161"/>
      <c r="K336" s="161"/>
      <c r="L336" s="161"/>
      <c r="M336" s="161"/>
    </row>
    <row r="337" spans="1:13" ht="15.75">
      <c r="A337" s="160"/>
      <c r="B337" s="8"/>
      <c r="C337" s="161"/>
      <c r="D337" s="161"/>
      <c r="E337" s="161"/>
      <c r="F337" s="162"/>
      <c r="G337" s="161"/>
      <c r="H337" s="161"/>
      <c r="I337" s="161"/>
      <c r="J337" s="161"/>
      <c r="K337" s="161"/>
      <c r="L337" s="161"/>
      <c r="M337" s="161"/>
    </row>
    <row r="338" spans="1:13" ht="15.75">
      <c r="A338" s="160"/>
      <c r="B338" s="8"/>
      <c r="C338" s="161"/>
      <c r="D338" s="161"/>
      <c r="E338" s="161"/>
      <c r="F338" s="162"/>
      <c r="G338" s="161"/>
      <c r="H338" s="161"/>
      <c r="I338" s="161"/>
      <c r="J338" s="161"/>
      <c r="K338" s="161"/>
      <c r="L338" s="161"/>
      <c r="M338" s="161"/>
    </row>
    <row r="339" spans="1:13" ht="15.75">
      <c r="A339" s="160"/>
      <c r="B339" s="8"/>
      <c r="C339" s="161"/>
      <c r="D339" s="161"/>
      <c r="E339" s="161"/>
      <c r="F339" s="162"/>
      <c r="G339" s="161"/>
      <c r="H339" s="161"/>
      <c r="I339" s="161"/>
      <c r="J339" s="161"/>
      <c r="K339" s="161"/>
      <c r="L339" s="161"/>
      <c r="M339" s="161"/>
    </row>
    <row r="340" spans="1:13" ht="15.75">
      <c r="A340" s="160"/>
      <c r="B340" s="8"/>
      <c r="C340" s="161"/>
      <c r="D340" s="161"/>
      <c r="E340" s="161"/>
      <c r="F340" s="162"/>
      <c r="G340" s="161"/>
      <c r="H340" s="161"/>
      <c r="I340" s="161"/>
      <c r="J340" s="161"/>
      <c r="K340" s="161"/>
      <c r="L340" s="161"/>
      <c r="M340" s="161"/>
    </row>
    <row r="341" spans="1:13" ht="15.75">
      <c r="A341" s="160"/>
      <c r="B341" s="8"/>
      <c r="C341" s="161"/>
      <c r="D341" s="161"/>
      <c r="E341" s="161"/>
      <c r="F341" s="162"/>
      <c r="G341" s="161"/>
      <c r="H341" s="161"/>
      <c r="I341" s="161"/>
      <c r="J341" s="161"/>
      <c r="K341" s="161"/>
      <c r="L341" s="161"/>
      <c r="M341" s="161"/>
    </row>
    <row r="342" spans="1:13" ht="15.75">
      <c r="A342" s="160"/>
      <c r="B342" s="8"/>
      <c r="C342" s="161"/>
      <c r="D342" s="161"/>
      <c r="E342" s="161"/>
      <c r="F342" s="162"/>
      <c r="G342" s="161"/>
      <c r="H342" s="161"/>
      <c r="I342" s="161"/>
      <c r="J342" s="161"/>
      <c r="K342" s="161"/>
      <c r="L342" s="161"/>
      <c r="M342" s="161"/>
    </row>
    <row r="343" spans="1:13" ht="15.75">
      <c r="A343" s="160"/>
      <c r="B343" s="8"/>
      <c r="C343" s="161"/>
      <c r="D343" s="161"/>
      <c r="E343" s="161"/>
      <c r="F343" s="162"/>
      <c r="G343" s="161"/>
      <c r="H343" s="161"/>
      <c r="I343" s="161"/>
      <c r="J343" s="161"/>
      <c r="K343" s="161"/>
      <c r="L343" s="161"/>
      <c r="M343" s="161"/>
    </row>
    <row r="344" spans="1:13" ht="15.75">
      <c r="A344" s="160"/>
      <c r="B344" s="8"/>
      <c r="C344" s="161"/>
      <c r="D344" s="161"/>
      <c r="E344" s="161"/>
      <c r="F344" s="162"/>
      <c r="G344" s="161"/>
      <c r="H344" s="161"/>
      <c r="I344" s="161"/>
      <c r="J344" s="161"/>
      <c r="K344" s="161"/>
      <c r="L344" s="161"/>
      <c r="M344" s="161"/>
    </row>
    <row r="345" spans="1:13" ht="15.75">
      <c r="A345" s="160"/>
      <c r="B345" s="8"/>
      <c r="C345" s="161"/>
      <c r="D345" s="161"/>
      <c r="E345" s="161"/>
      <c r="F345" s="162"/>
      <c r="G345" s="161"/>
      <c r="H345" s="161"/>
      <c r="I345" s="161"/>
      <c r="J345" s="161"/>
      <c r="K345" s="161"/>
      <c r="L345" s="161"/>
      <c r="M345" s="161"/>
    </row>
    <row r="346" spans="1:13" ht="15.75">
      <c r="A346" s="160"/>
      <c r="B346" s="8"/>
      <c r="C346" s="161"/>
      <c r="D346" s="161"/>
      <c r="E346" s="161"/>
      <c r="F346" s="162"/>
      <c r="G346" s="161"/>
      <c r="H346" s="161"/>
      <c r="I346" s="161"/>
      <c r="J346" s="161"/>
      <c r="K346" s="161"/>
      <c r="L346" s="161"/>
      <c r="M346" s="161"/>
    </row>
    <row r="347" spans="1:13" ht="15.75">
      <c r="A347" s="160"/>
      <c r="B347" s="8"/>
      <c r="C347" s="161"/>
      <c r="D347" s="161"/>
      <c r="E347" s="161"/>
      <c r="F347" s="162"/>
      <c r="G347" s="161"/>
      <c r="H347" s="161"/>
      <c r="I347" s="161"/>
      <c r="J347" s="161"/>
      <c r="K347" s="161"/>
      <c r="L347" s="161"/>
      <c r="M347" s="161"/>
    </row>
    <row r="348" spans="1:13" ht="15.75">
      <c r="A348" s="160"/>
      <c r="B348" s="8"/>
      <c r="C348" s="161"/>
      <c r="D348" s="161"/>
      <c r="E348" s="161"/>
      <c r="F348" s="162"/>
      <c r="G348" s="161"/>
      <c r="H348" s="161"/>
      <c r="I348" s="161"/>
      <c r="J348" s="161"/>
      <c r="K348" s="161"/>
      <c r="L348" s="161"/>
      <c r="M348" s="161"/>
    </row>
    <row r="349" spans="1:13" ht="15.75">
      <c r="A349" s="160"/>
      <c r="B349" s="8"/>
      <c r="C349" s="161"/>
      <c r="D349" s="161"/>
      <c r="E349" s="161"/>
      <c r="F349" s="162"/>
      <c r="G349" s="161"/>
      <c r="H349" s="161"/>
      <c r="I349" s="161"/>
      <c r="J349" s="161"/>
      <c r="K349" s="161"/>
      <c r="L349" s="161"/>
      <c r="M349" s="161"/>
    </row>
    <row r="350" spans="1:13" ht="15.75">
      <c r="A350" s="160"/>
      <c r="B350" s="8"/>
      <c r="C350" s="161"/>
      <c r="D350" s="161"/>
      <c r="E350" s="161"/>
      <c r="F350" s="162"/>
      <c r="G350" s="161"/>
      <c r="H350" s="161"/>
      <c r="I350" s="161"/>
      <c r="J350" s="161"/>
      <c r="K350" s="161"/>
      <c r="L350" s="161"/>
      <c r="M350" s="161"/>
    </row>
    <row r="351" spans="1:13" ht="15.75">
      <c r="A351" s="160"/>
      <c r="B351" s="8"/>
      <c r="C351" s="161"/>
      <c r="D351" s="161"/>
      <c r="E351" s="161"/>
      <c r="F351" s="162"/>
      <c r="G351" s="161"/>
      <c r="H351" s="161"/>
      <c r="I351" s="161"/>
      <c r="J351" s="161"/>
      <c r="K351" s="161"/>
      <c r="L351" s="161"/>
      <c r="M351" s="161"/>
    </row>
    <row r="352" spans="1:13" ht="15.75">
      <c r="A352" s="160"/>
      <c r="B352" s="8"/>
      <c r="C352" s="161"/>
      <c r="D352" s="161"/>
      <c r="E352" s="161"/>
      <c r="F352" s="162"/>
      <c r="G352" s="161"/>
      <c r="H352" s="161"/>
      <c r="I352" s="161"/>
      <c r="J352" s="161"/>
      <c r="K352" s="161"/>
      <c r="L352" s="161"/>
      <c r="M352" s="161"/>
    </row>
    <row r="353" spans="1:13" ht="15.75">
      <c r="A353" s="160"/>
      <c r="B353" s="8"/>
      <c r="C353" s="161"/>
      <c r="D353" s="161"/>
      <c r="E353" s="161"/>
      <c r="F353" s="162"/>
      <c r="G353" s="161"/>
      <c r="H353" s="161"/>
      <c r="I353" s="161"/>
      <c r="J353" s="161"/>
      <c r="K353" s="161"/>
      <c r="L353" s="161"/>
      <c r="M353" s="161"/>
    </row>
    <row r="354" spans="1:13" ht="15.75">
      <c r="A354" s="160"/>
      <c r="B354" s="8"/>
      <c r="C354" s="161"/>
      <c r="D354" s="161"/>
      <c r="E354" s="161"/>
      <c r="F354" s="162"/>
      <c r="G354" s="161"/>
      <c r="H354" s="161"/>
      <c r="I354" s="161"/>
      <c r="J354" s="161"/>
      <c r="K354" s="161"/>
      <c r="L354" s="161"/>
      <c r="M354" s="161"/>
    </row>
    <row r="355" spans="1:13" ht="15.75">
      <c r="A355" s="160"/>
      <c r="B355" s="8"/>
      <c r="C355" s="161"/>
      <c r="D355" s="161"/>
      <c r="E355" s="161"/>
      <c r="F355" s="162"/>
      <c r="G355" s="161"/>
      <c r="H355" s="161"/>
      <c r="I355" s="161"/>
      <c r="J355" s="161"/>
      <c r="K355" s="161"/>
      <c r="L355" s="161"/>
      <c r="M355" s="161"/>
    </row>
    <row r="356" spans="1:13" ht="15.75">
      <c r="A356" s="160"/>
      <c r="B356" s="8"/>
      <c r="C356" s="161"/>
      <c r="D356" s="161"/>
      <c r="E356" s="161"/>
      <c r="F356" s="162"/>
      <c r="G356" s="161"/>
      <c r="H356" s="161"/>
      <c r="I356" s="161"/>
      <c r="J356" s="161"/>
      <c r="K356" s="161"/>
      <c r="L356" s="161"/>
      <c r="M356" s="161"/>
    </row>
    <row r="357" spans="1:13" ht="15.75">
      <c r="A357" s="160"/>
      <c r="B357" s="8"/>
      <c r="C357" s="161"/>
      <c r="D357" s="161"/>
      <c r="E357" s="161"/>
      <c r="F357" s="162"/>
      <c r="G357" s="161"/>
      <c r="H357" s="161"/>
      <c r="I357" s="161"/>
      <c r="J357" s="161"/>
      <c r="K357" s="161"/>
      <c r="L357" s="161"/>
      <c r="M357" s="161"/>
    </row>
    <row r="358" spans="1:13" ht="15.75">
      <c r="A358" s="160"/>
      <c r="B358" s="8"/>
      <c r="C358" s="161"/>
      <c r="D358" s="161"/>
      <c r="E358" s="161"/>
      <c r="F358" s="162"/>
      <c r="G358" s="161"/>
      <c r="H358" s="161"/>
      <c r="I358" s="161"/>
      <c r="J358" s="161"/>
      <c r="K358" s="161"/>
      <c r="L358" s="161"/>
      <c r="M358" s="161"/>
    </row>
    <row r="359" spans="1:13" ht="15.75">
      <c r="A359" s="160"/>
      <c r="B359" s="8"/>
      <c r="C359" s="161"/>
      <c r="D359" s="161"/>
      <c r="E359" s="161"/>
      <c r="F359" s="162"/>
      <c r="G359" s="161"/>
      <c r="H359" s="161"/>
      <c r="I359" s="161"/>
      <c r="J359" s="161"/>
      <c r="K359" s="161"/>
      <c r="L359" s="161"/>
      <c r="M359" s="161"/>
    </row>
    <row r="360" spans="1:13" ht="15.75">
      <c r="A360" s="160"/>
      <c r="B360" s="8"/>
      <c r="C360" s="161"/>
      <c r="D360" s="161"/>
      <c r="E360" s="161"/>
      <c r="F360" s="162"/>
      <c r="G360" s="161"/>
      <c r="H360" s="161"/>
      <c r="I360" s="161"/>
      <c r="J360" s="161"/>
      <c r="K360" s="161"/>
      <c r="L360" s="161"/>
      <c r="M360" s="161"/>
    </row>
    <row r="361" spans="1:13" ht="15.75">
      <c r="A361" s="160"/>
      <c r="B361" s="8"/>
      <c r="C361" s="161"/>
      <c r="D361" s="161"/>
      <c r="E361" s="161"/>
      <c r="F361" s="162"/>
      <c r="G361" s="161"/>
      <c r="H361" s="161"/>
      <c r="I361" s="161"/>
      <c r="J361" s="161"/>
      <c r="K361" s="161"/>
      <c r="L361" s="161"/>
      <c r="M361" s="161"/>
    </row>
    <row r="362" spans="1:13" ht="15.75">
      <c r="A362" s="160"/>
      <c r="B362" s="151"/>
      <c r="C362" s="163"/>
      <c r="D362" s="163"/>
      <c r="E362" s="163"/>
      <c r="F362" s="164"/>
      <c r="G362" s="163"/>
      <c r="H362" s="163"/>
      <c r="I362" s="163"/>
      <c r="J362" s="163"/>
      <c r="K362" s="163"/>
      <c r="L362" s="163"/>
      <c r="M362" s="163"/>
    </row>
    <row r="363" spans="1:13" ht="15.75">
      <c r="A363" s="165"/>
      <c r="B363" s="166"/>
      <c r="C363" s="167"/>
      <c r="D363" s="167"/>
      <c r="E363" s="167"/>
      <c r="F363" s="168"/>
      <c r="G363" s="167"/>
      <c r="H363" s="167"/>
      <c r="I363" s="167"/>
      <c r="J363" s="167"/>
      <c r="K363" s="167"/>
      <c r="L363" s="167"/>
      <c r="M363" s="169"/>
    </row>
  </sheetData>
  <sheetProtection/>
  <mergeCells count="24">
    <mergeCell ref="E2:H3"/>
    <mergeCell ref="F4:G4"/>
    <mergeCell ref="A47:M47"/>
    <mergeCell ref="A48:M48"/>
    <mergeCell ref="A41:B41"/>
    <mergeCell ref="A42:B42"/>
    <mergeCell ref="A6:B7"/>
    <mergeCell ref="C6:K6"/>
    <mergeCell ref="A87:B87"/>
    <mergeCell ref="A88:B88"/>
    <mergeCell ref="M6:M7"/>
    <mergeCell ref="A52:B53"/>
    <mergeCell ref="C52:K52"/>
    <mergeCell ref="L52:L53"/>
    <mergeCell ref="M52:M53"/>
    <mergeCell ref="L6:L7"/>
    <mergeCell ref="A138:B138"/>
    <mergeCell ref="A139:B139"/>
    <mergeCell ref="A103:B104"/>
    <mergeCell ref="C103:K103"/>
    <mergeCell ref="A98:M98"/>
    <mergeCell ref="A99:M99"/>
    <mergeCell ref="L103:L104"/>
    <mergeCell ref="M103:M104"/>
  </mergeCells>
  <printOptions horizontalCentered="1" verticalCentered="1"/>
  <pageMargins left="0" right="0" top="0" bottom="0" header="0" footer="0"/>
  <pageSetup horizontalDpi="300" verticalDpi="300" orientation="landscape" paperSize="9" scale="55" r:id="rId1"/>
  <headerFooter alignWithMargins="0">
    <oddFooter>&amp;R&amp;P/&amp;N</oddFooter>
  </headerFooter>
  <rowBreaks count="3" manualBreakCount="3">
    <brk id="44" max="12" man="1"/>
    <brk id="95" max="12" man="1"/>
    <brk id="14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65"/>
  <sheetViews>
    <sheetView showGridLines="0" showZeros="0" zoomScalePageLayoutView="0" workbookViewId="0" topLeftCell="A1">
      <selection activeCell="P20" sqref="P20:P21"/>
    </sheetView>
  </sheetViews>
  <sheetFormatPr defaultColWidth="9.140625" defaultRowHeight="12.75"/>
  <cols>
    <col min="1" max="1" width="22.8515625" style="233" customWidth="1"/>
    <col min="2" max="3" width="9.7109375" style="265" customWidth="1"/>
    <col min="4" max="4" width="9.7109375" style="307" customWidth="1"/>
    <col min="5" max="5" width="9.7109375" style="265" customWidth="1"/>
    <col min="6" max="6" width="12.421875" style="308" customWidth="1"/>
    <col min="7" max="8" width="9.7109375" style="265" customWidth="1"/>
    <col min="9" max="10" width="9.7109375" style="308" customWidth="1"/>
    <col min="11" max="11" width="11.140625" style="308" customWidth="1"/>
    <col min="12" max="12" width="9.7109375" style="308" customWidth="1"/>
    <col min="13" max="13" width="11.57421875" style="308" customWidth="1"/>
    <col min="14" max="14" width="9.140625" style="233" customWidth="1"/>
    <col min="15" max="15" width="12.00390625" style="232" bestFit="1" customWidth="1"/>
    <col min="16" max="16" width="11.7109375" style="232" bestFit="1" customWidth="1"/>
    <col min="17" max="17" width="10.8515625" style="232" bestFit="1" customWidth="1"/>
    <col min="18" max="18" width="18.421875" style="232" customWidth="1"/>
    <col min="19" max="19" width="13.8515625" style="232" bestFit="1" customWidth="1"/>
    <col min="20" max="20" width="11.57421875" style="232" customWidth="1"/>
    <col min="21" max="21" width="13.00390625" style="232" bestFit="1" customWidth="1"/>
    <col min="22" max="22" width="13.8515625" style="233" bestFit="1" customWidth="1"/>
    <col min="23" max="23" width="9.57421875" style="233" bestFit="1" customWidth="1"/>
    <col min="24" max="24" width="12.57421875" style="233" bestFit="1" customWidth="1"/>
    <col min="25" max="25" width="9.140625" style="233" customWidth="1"/>
    <col min="26" max="26" width="17.421875" style="233" bestFit="1" customWidth="1"/>
    <col min="27" max="44" width="9.140625" style="233" customWidth="1"/>
    <col min="45" max="16384" width="9.140625" style="233" customWidth="1"/>
  </cols>
  <sheetData>
    <row r="1" spans="1:21" s="229" customFormat="1" ht="12.75">
      <c r="A1" s="226" t="s">
        <v>110</v>
      </c>
      <c r="B1" s="303"/>
      <c r="C1" s="303"/>
      <c r="D1" s="304"/>
      <c r="E1" s="303"/>
      <c r="F1" s="305"/>
      <c r="G1" s="227"/>
      <c r="H1" s="303"/>
      <c r="I1" s="306"/>
      <c r="J1" s="306"/>
      <c r="K1" s="306"/>
      <c r="L1" s="306"/>
      <c r="M1" s="306"/>
      <c r="O1" s="228"/>
      <c r="P1" s="228"/>
      <c r="Q1" s="228"/>
      <c r="R1" s="228"/>
      <c r="S1" s="228"/>
      <c r="T1" s="228"/>
      <c r="U1" s="228"/>
    </row>
    <row r="2" spans="1:7" ht="12.75">
      <c r="A2" s="230" t="s">
        <v>111</v>
      </c>
      <c r="F2" s="291"/>
      <c r="G2" s="231"/>
    </row>
    <row r="3" spans="1:7" ht="12.75">
      <c r="A3" s="230"/>
      <c r="F3" s="291"/>
      <c r="G3" s="231"/>
    </row>
    <row r="4" ht="5.25" customHeight="1" thickBot="1"/>
    <row r="5" spans="1:42" ht="12.75" thickBot="1">
      <c r="A5" s="234"/>
      <c r="B5" s="235" t="s">
        <v>112</v>
      </c>
      <c r="C5" s="235"/>
      <c r="D5" s="236"/>
      <c r="E5" s="235"/>
      <c r="F5" s="236"/>
      <c r="G5" s="235"/>
      <c r="H5" s="235"/>
      <c r="I5" s="237"/>
      <c r="J5" s="238" t="s">
        <v>113</v>
      </c>
      <c r="K5" s="239"/>
      <c r="L5" s="240"/>
      <c r="M5" s="241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</row>
    <row r="6" spans="1:15" s="242" customFormat="1" ht="11.25" customHeight="1" thickBot="1">
      <c r="A6" s="243" t="s">
        <v>114</v>
      </c>
      <c r="B6" s="244" t="s">
        <v>115</v>
      </c>
      <c r="C6" s="244" t="s">
        <v>116</v>
      </c>
      <c r="D6" s="245" t="s">
        <v>117</v>
      </c>
      <c r="E6" s="244" t="s">
        <v>118</v>
      </c>
      <c r="F6" s="245" t="s">
        <v>119</v>
      </c>
      <c r="G6" s="244" t="s">
        <v>120</v>
      </c>
      <c r="H6" s="244" t="s">
        <v>121</v>
      </c>
      <c r="I6" s="246" t="s">
        <v>122</v>
      </c>
      <c r="J6" s="245" t="s">
        <v>123</v>
      </c>
      <c r="K6" s="244" t="s">
        <v>120</v>
      </c>
      <c r="L6" s="247" t="s">
        <v>124</v>
      </c>
      <c r="M6" s="248" t="s">
        <v>3</v>
      </c>
      <c r="O6" s="249"/>
    </row>
    <row r="7" spans="1:13" ht="11.25" customHeight="1">
      <c r="A7" s="250"/>
      <c r="B7" s="251"/>
      <c r="C7" s="252"/>
      <c r="D7" s="253"/>
      <c r="E7" s="252"/>
      <c r="F7" s="254"/>
      <c r="G7" s="252"/>
      <c r="H7" s="252"/>
      <c r="I7" s="254"/>
      <c r="J7" s="254"/>
      <c r="K7" s="254"/>
      <c r="L7" s="254"/>
      <c r="M7" s="255"/>
    </row>
    <row r="8" spans="1:26" ht="11.25" customHeight="1">
      <c r="A8" s="256" t="s">
        <v>125</v>
      </c>
      <c r="B8" s="257">
        <v>522888.387858</v>
      </c>
      <c r="C8" s="258">
        <v>0</v>
      </c>
      <c r="D8" s="259">
        <v>0</v>
      </c>
      <c r="E8" s="252">
        <v>0</v>
      </c>
      <c r="F8" s="252">
        <v>0</v>
      </c>
      <c r="G8" s="252">
        <v>0</v>
      </c>
      <c r="H8" s="252">
        <v>0</v>
      </c>
      <c r="I8" s="252">
        <v>196.610142</v>
      </c>
      <c r="J8" s="252"/>
      <c r="K8" s="252"/>
      <c r="L8" s="252"/>
      <c r="M8" s="260">
        <v>523084.998</v>
      </c>
      <c r="O8" s="261"/>
      <c r="P8" s="262"/>
      <c r="R8" s="262"/>
      <c r="S8" s="263"/>
      <c r="T8" s="264"/>
      <c r="U8" s="262"/>
      <c r="Z8" s="265"/>
    </row>
    <row r="9" spans="1:28" ht="11.25">
      <c r="A9" s="256" t="s">
        <v>126</v>
      </c>
      <c r="B9" s="257">
        <v>11.46</v>
      </c>
      <c r="C9" s="258">
        <v>0</v>
      </c>
      <c r="D9" s="259">
        <v>0</v>
      </c>
      <c r="E9" s="252">
        <v>0</v>
      </c>
      <c r="F9" s="252">
        <v>0</v>
      </c>
      <c r="G9" s="252">
        <v>0</v>
      </c>
      <c r="H9" s="252">
        <v>0</v>
      </c>
      <c r="I9" s="252">
        <v>0</v>
      </c>
      <c r="J9" s="252"/>
      <c r="K9" s="252"/>
      <c r="L9" s="252"/>
      <c r="M9" s="260">
        <v>11.46</v>
      </c>
      <c r="O9" s="261"/>
      <c r="P9" s="262"/>
      <c r="R9" s="262"/>
      <c r="S9" s="263"/>
      <c r="T9" s="264"/>
      <c r="U9" s="262"/>
      <c r="Z9" s="265"/>
      <c r="AB9" s="266"/>
    </row>
    <row r="10" spans="1:28" ht="11.25">
      <c r="A10" s="256" t="s">
        <v>127</v>
      </c>
      <c r="B10" s="257">
        <v>5526.164</v>
      </c>
      <c r="C10" s="258">
        <v>0</v>
      </c>
      <c r="D10" s="259">
        <v>0</v>
      </c>
      <c r="E10" s="252">
        <v>0</v>
      </c>
      <c r="F10" s="252">
        <v>0</v>
      </c>
      <c r="G10" s="252">
        <v>0</v>
      </c>
      <c r="H10" s="252">
        <v>0</v>
      </c>
      <c r="I10" s="252">
        <v>0</v>
      </c>
      <c r="J10" s="252"/>
      <c r="K10" s="252"/>
      <c r="L10" s="252"/>
      <c r="M10" s="260">
        <v>5526.164</v>
      </c>
      <c r="O10" s="261"/>
      <c r="P10" s="262"/>
      <c r="R10" s="262"/>
      <c r="S10" s="263"/>
      <c r="U10" s="262"/>
      <c r="Z10" s="265"/>
      <c r="AB10" s="266"/>
    </row>
    <row r="11" spans="1:28" ht="11.25">
      <c r="A11" s="256" t="s">
        <v>128</v>
      </c>
      <c r="B11" s="257">
        <v>2721.302</v>
      </c>
      <c r="C11" s="258">
        <v>0</v>
      </c>
      <c r="D11" s="259">
        <v>0</v>
      </c>
      <c r="E11" s="252">
        <v>0</v>
      </c>
      <c r="F11" s="252">
        <v>0</v>
      </c>
      <c r="G11" s="252">
        <v>0</v>
      </c>
      <c r="H11" s="252">
        <v>0</v>
      </c>
      <c r="I11" s="252">
        <v>0</v>
      </c>
      <c r="J11" s="252"/>
      <c r="K11" s="252"/>
      <c r="L11" s="252"/>
      <c r="M11" s="260">
        <v>2721.302</v>
      </c>
      <c r="O11" s="261"/>
      <c r="P11" s="262"/>
      <c r="R11" s="262"/>
      <c r="S11" s="263"/>
      <c r="T11" s="261"/>
      <c r="U11" s="262"/>
      <c r="Z11" s="265"/>
      <c r="AB11" s="266"/>
    </row>
    <row r="12" spans="1:28" ht="11.25">
      <c r="A12" s="256" t="s">
        <v>129</v>
      </c>
      <c r="B12" s="257">
        <v>43213.557989</v>
      </c>
      <c r="C12" s="258">
        <v>0</v>
      </c>
      <c r="D12" s="259">
        <v>0</v>
      </c>
      <c r="E12" s="252">
        <v>1772.598108</v>
      </c>
      <c r="F12" s="252">
        <v>0</v>
      </c>
      <c r="G12" s="252">
        <v>0</v>
      </c>
      <c r="H12" s="252">
        <v>0</v>
      </c>
      <c r="I12" s="252">
        <v>919.039011</v>
      </c>
      <c r="J12" s="252"/>
      <c r="K12" s="252"/>
      <c r="L12" s="252"/>
      <c r="M12" s="260">
        <v>45905.195108</v>
      </c>
      <c r="O12" s="261"/>
      <c r="P12" s="262"/>
      <c r="Q12" s="261"/>
      <c r="R12" s="262"/>
      <c r="S12" s="263"/>
      <c r="T12" s="267"/>
      <c r="U12" s="262"/>
      <c r="Z12" s="265"/>
      <c r="AB12" s="266"/>
    </row>
    <row r="13" spans="1:28" ht="11.25">
      <c r="A13" s="256" t="s">
        <v>130</v>
      </c>
      <c r="B13" s="257">
        <v>23113.12</v>
      </c>
      <c r="C13" s="258">
        <v>0</v>
      </c>
      <c r="D13" s="259">
        <v>0</v>
      </c>
      <c r="E13" s="252">
        <v>0</v>
      </c>
      <c r="F13" s="252">
        <v>0</v>
      </c>
      <c r="G13" s="252">
        <v>0</v>
      </c>
      <c r="H13" s="252">
        <v>0</v>
      </c>
      <c r="I13" s="252">
        <v>0</v>
      </c>
      <c r="J13" s="252"/>
      <c r="K13" s="252"/>
      <c r="L13" s="252"/>
      <c r="M13" s="260">
        <v>23113.12</v>
      </c>
      <c r="O13" s="261"/>
      <c r="P13" s="262"/>
      <c r="Q13" s="268"/>
      <c r="R13" s="262"/>
      <c r="S13" s="263"/>
      <c r="T13" s="267"/>
      <c r="U13" s="262"/>
      <c r="Z13" s="265"/>
      <c r="AB13" s="266"/>
    </row>
    <row r="14" spans="1:28" ht="11.25">
      <c r="A14" s="256" t="s">
        <v>131</v>
      </c>
      <c r="B14" s="257">
        <v>6618.288</v>
      </c>
      <c r="C14" s="258">
        <v>0</v>
      </c>
      <c r="D14" s="259">
        <v>0</v>
      </c>
      <c r="E14" s="252">
        <v>451.299926</v>
      </c>
      <c r="F14" s="252">
        <v>0</v>
      </c>
      <c r="G14" s="252">
        <v>5237.054</v>
      </c>
      <c r="H14" s="252">
        <v>0</v>
      </c>
      <c r="I14" s="252">
        <v>0</v>
      </c>
      <c r="J14" s="252"/>
      <c r="K14" s="252"/>
      <c r="L14" s="252"/>
      <c r="M14" s="260">
        <v>12306.641926</v>
      </c>
      <c r="O14" s="261"/>
      <c r="P14" s="262"/>
      <c r="R14" s="262"/>
      <c r="S14" s="263"/>
      <c r="T14" s="267"/>
      <c r="U14" s="262"/>
      <c r="Z14" s="265"/>
      <c r="AB14" s="266"/>
    </row>
    <row r="15" spans="1:28" ht="11.25">
      <c r="A15" s="256" t="s">
        <v>132</v>
      </c>
      <c r="B15" s="257">
        <v>244.104</v>
      </c>
      <c r="C15" s="258">
        <v>0</v>
      </c>
      <c r="D15" s="259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/>
      <c r="K15" s="269">
        <v>17818</v>
      </c>
      <c r="L15" s="269">
        <v>300</v>
      </c>
      <c r="M15" s="260">
        <v>18362.104</v>
      </c>
      <c r="O15" s="261"/>
      <c r="P15" s="262"/>
      <c r="R15" s="262"/>
      <c r="S15" s="263"/>
      <c r="T15" s="267"/>
      <c r="U15" s="262"/>
      <c r="Z15" s="265"/>
      <c r="AB15" s="266"/>
    </row>
    <row r="16" spans="1:28" ht="11.25">
      <c r="A16" s="256" t="s">
        <v>133</v>
      </c>
      <c r="B16" s="257">
        <v>0</v>
      </c>
      <c r="C16" s="258">
        <v>0</v>
      </c>
      <c r="D16" s="259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/>
      <c r="K16" s="269"/>
      <c r="L16" s="269"/>
      <c r="M16" s="260">
        <v>0</v>
      </c>
      <c r="O16" s="261"/>
      <c r="P16" s="262"/>
      <c r="R16" s="262"/>
      <c r="S16" s="263"/>
      <c r="T16" s="267"/>
      <c r="U16" s="262"/>
      <c r="Z16" s="265"/>
      <c r="AB16" s="266"/>
    </row>
    <row r="17" spans="1:28" ht="11.25">
      <c r="A17" s="256" t="s">
        <v>134</v>
      </c>
      <c r="B17" s="257">
        <v>173.269</v>
      </c>
      <c r="C17" s="258"/>
      <c r="D17" s="259"/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/>
      <c r="K17" s="269"/>
      <c r="L17" s="269"/>
      <c r="M17" s="260">
        <v>173.269</v>
      </c>
      <c r="O17" s="261"/>
      <c r="P17" s="262"/>
      <c r="R17" s="262"/>
      <c r="S17" s="263"/>
      <c r="T17" s="267"/>
      <c r="U17" s="262"/>
      <c r="Z17" s="265"/>
      <c r="AB17" s="266"/>
    </row>
    <row r="18" spans="1:28" ht="11.25">
      <c r="A18" s="256" t="s">
        <v>135</v>
      </c>
      <c r="B18" s="257">
        <v>0</v>
      </c>
      <c r="C18" s="258">
        <v>0</v>
      </c>
      <c r="D18" s="259">
        <v>0</v>
      </c>
      <c r="E18" s="252">
        <v>54949.813454</v>
      </c>
      <c r="F18" s="252">
        <v>0</v>
      </c>
      <c r="G18" s="252">
        <v>0</v>
      </c>
      <c r="H18" s="252">
        <v>0</v>
      </c>
      <c r="I18" s="252">
        <v>0</v>
      </c>
      <c r="J18" s="252"/>
      <c r="K18" s="269"/>
      <c r="L18" s="269"/>
      <c r="M18" s="260">
        <v>54949.813454</v>
      </c>
      <c r="O18" s="261"/>
      <c r="P18" s="262"/>
      <c r="R18" s="262"/>
      <c r="S18" s="263"/>
      <c r="T18" s="267"/>
      <c r="U18" s="262"/>
      <c r="Z18" s="265"/>
      <c r="AB18" s="266"/>
    </row>
    <row r="19" spans="1:28" ht="11.25">
      <c r="A19" s="256" t="s">
        <v>136</v>
      </c>
      <c r="B19" s="257">
        <v>3108.684</v>
      </c>
      <c r="C19" s="258">
        <v>0</v>
      </c>
      <c r="D19" s="259">
        <v>0</v>
      </c>
      <c r="E19" s="252">
        <v>0</v>
      </c>
      <c r="F19" s="252">
        <v>0</v>
      </c>
      <c r="G19" s="252">
        <v>0</v>
      </c>
      <c r="H19" s="252">
        <v>0</v>
      </c>
      <c r="I19" s="252">
        <v>0</v>
      </c>
      <c r="J19" s="252"/>
      <c r="K19" s="269"/>
      <c r="L19" s="269"/>
      <c r="M19" s="260">
        <v>3108.684</v>
      </c>
      <c r="O19" s="261"/>
      <c r="P19" s="262"/>
      <c r="R19" s="262"/>
      <c r="S19" s="263"/>
      <c r="T19" s="267"/>
      <c r="U19" s="262"/>
      <c r="Z19" s="265"/>
      <c r="AB19" s="266"/>
    </row>
    <row r="20" spans="1:28" ht="11.25">
      <c r="A20" s="256" t="s">
        <v>137</v>
      </c>
      <c r="B20" s="257">
        <v>401.66</v>
      </c>
      <c r="C20" s="258">
        <v>0</v>
      </c>
      <c r="D20" s="259">
        <v>0</v>
      </c>
      <c r="E20" s="252">
        <v>524.07042</v>
      </c>
      <c r="F20" s="252">
        <v>0</v>
      </c>
      <c r="G20" s="252">
        <v>0</v>
      </c>
      <c r="H20" s="252">
        <v>0</v>
      </c>
      <c r="I20" s="252">
        <v>0</v>
      </c>
      <c r="J20" s="252"/>
      <c r="K20" s="269"/>
      <c r="L20" s="269"/>
      <c r="M20" s="260">
        <v>925.7304200000001</v>
      </c>
      <c r="O20" s="261"/>
      <c r="P20" s="262"/>
      <c r="R20" s="262"/>
      <c r="S20" s="263"/>
      <c r="T20" s="267"/>
      <c r="U20" s="262"/>
      <c r="Z20" s="265"/>
      <c r="AB20" s="266"/>
    </row>
    <row r="21" spans="1:28" ht="11.25">
      <c r="A21" s="256" t="s">
        <v>138</v>
      </c>
      <c r="B21" s="257">
        <v>54782.235</v>
      </c>
      <c r="C21" s="258">
        <v>0</v>
      </c>
      <c r="D21" s="259">
        <v>0</v>
      </c>
      <c r="E21" s="252">
        <v>0</v>
      </c>
      <c r="F21" s="252">
        <v>0</v>
      </c>
      <c r="G21" s="252">
        <v>0</v>
      </c>
      <c r="H21" s="252">
        <v>0</v>
      </c>
      <c r="I21" s="252">
        <v>0</v>
      </c>
      <c r="J21" s="252"/>
      <c r="K21" s="269"/>
      <c r="L21" s="269"/>
      <c r="M21" s="260">
        <v>54782.235</v>
      </c>
      <c r="O21" s="261"/>
      <c r="P21" s="262"/>
      <c r="R21" s="262"/>
      <c r="S21" s="263"/>
      <c r="T21" s="267"/>
      <c r="U21" s="262"/>
      <c r="Z21" s="265"/>
      <c r="AB21" s="266"/>
    </row>
    <row r="22" spans="1:28" ht="11.25">
      <c r="A22" s="256" t="s">
        <v>139</v>
      </c>
      <c r="B22" s="257">
        <v>208874.41811</v>
      </c>
      <c r="C22" s="258">
        <v>0</v>
      </c>
      <c r="D22" s="259">
        <v>0</v>
      </c>
      <c r="E22" s="252">
        <v>60162.999585</v>
      </c>
      <c r="F22" s="252">
        <v>825.28724</v>
      </c>
      <c r="G22" s="252">
        <v>4603.212</v>
      </c>
      <c r="H22" s="252">
        <v>0</v>
      </c>
      <c r="I22" s="252">
        <v>129.58489</v>
      </c>
      <c r="J22" s="252"/>
      <c r="K22" s="269"/>
      <c r="L22" s="269"/>
      <c r="M22" s="260">
        <v>274595.501825</v>
      </c>
      <c r="O22" s="261"/>
      <c r="P22" s="262"/>
      <c r="R22" s="262"/>
      <c r="S22" s="263"/>
      <c r="T22" s="267"/>
      <c r="U22" s="262"/>
      <c r="Z22" s="265"/>
      <c r="AB22" s="266"/>
    </row>
    <row r="23" spans="1:28" ht="11.25">
      <c r="A23" s="256" t="s">
        <v>140</v>
      </c>
      <c r="B23" s="257">
        <v>4413.231141</v>
      </c>
      <c r="C23" s="258">
        <v>0</v>
      </c>
      <c r="D23" s="259">
        <v>0</v>
      </c>
      <c r="E23" s="252">
        <v>12132.332125</v>
      </c>
      <c r="F23" s="252">
        <v>0</v>
      </c>
      <c r="G23" s="252">
        <v>8226.242</v>
      </c>
      <c r="H23" s="252">
        <v>0</v>
      </c>
      <c r="I23" s="252">
        <v>9704.601859</v>
      </c>
      <c r="J23" s="252"/>
      <c r="K23" s="252"/>
      <c r="L23" s="252"/>
      <c r="M23" s="260">
        <v>34476.407125000005</v>
      </c>
      <c r="O23" s="261"/>
      <c r="P23" s="262"/>
      <c r="Q23" s="268"/>
      <c r="R23" s="262"/>
      <c r="S23" s="263"/>
      <c r="T23" s="267"/>
      <c r="U23" s="262"/>
      <c r="Z23" s="265"/>
      <c r="AB23" s="266"/>
    </row>
    <row r="24" spans="1:28" ht="11.25">
      <c r="A24" s="256" t="s">
        <v>141</v>
      </c>
      <c r="B24" s="257">
        <v>18779.054</v>
      </c>
      <c r="C24" s="258">
        <v>0</v>
      </c>
      <c r="D24" s="259">
        <v>0</v>
      </c>
      <c r="E24" s="252">
        <v>0</v>
      </c>
      <c r="F24" s="252">
        <v>0</v>
      </c>
      <c r="G24" s="252">
        <v>0</v>
      </c>
      <c r="H24" s="252">
        <v>0</v>
      </c>
      <c r="I24" s="252">
        <v>0</v>
      </c>
      <c r="J24" s="252"/>
      <c r="K24" s="252"/>
      <c r="L24" s="252"/>
      <c r="M24" s="260">
        <v>18779.054</v>
      </c>
      <c r="O24" s="261"/>
      <c r="P24" s="262"/>
      <c r="R24" s="262"/>
      <c r="S24" s="263"/>
      <c r="T24" s="267"/>
      <c r="U24" s="262"/>
      <c r="Z24" s="265"/>
      <c r="AB24" s="266"/>
    </row>
    <row r="25" spans="1:28" ht="11.25">
      <c r="A25" s="256" t="s">
        <v>142</v>
      </c>
      <c r="B25" s="257">
        <v>14392.092</v>
      </c>
      <c r="C25" s="258">
        <v>0</v>
      </c>
      <c r="D25" s="259">
        <v>0</v>
      </c>
      <c r="E25" s="252">
        <v>14666.258372</v>
      </c>
      <c r="F25" s="252">
        <v>0</v>
      </c>
      <c r="G25" s="252">
        <v>0</v>
      </c>
      <c r="H25" s="252">
        <v>0</v>
      </c>
      <c r="I25" s="252">
        <v>0</v>
      </c>
      <c r="J25" s="252"/>
      <c r="K25" s="252"/>
      <c r="L25" s="252"/>
      <c r="M25" s="260">
        <v>29058.350372</v>
      </c>
      <c r="O25" s="261"/>
      <c r="P25" s="262"/>
      <c r="R25" s="262"/>
      <c r="S25" s="263"/>
      <c r="T25" s="267"/>
      <c r="U25" s="262"/>
      <c r="Z25" s="265"/>
      <c r="AB25" s="266"/>
    </row>
    <row r="26" spans="1:28" ht="11.25">
      <c r="A26" s="256" t="s">
        <v>143</v>
      </c>
      <c r="B26" s="257">
        <v>909.74</v>
      </c>
      <c r="C26" s="258">
        <v>0</v>
      </c>
      <c r="D26" s="259">
        <v>0</v>
      </c>
      <c r="E26" s="252">
        <v>0</v>
      </c>
      <c r="F26" s="252">
        <v>0</v>
      </c>
      <c r="G26" s="252">
        <v>0</v>
      </c>
      <c r="H26" s="252">
        <v>0</v>
      </c>
      <c r="I26" s="252">
        <v>0</v>
      </c>
      <c r="J26" s="252"/>
      <c r="K26" s="252"/>
      <c r="L26" s="252"/>
      <c r="M26" s="260">
        <v>909.74</v>
      </c>
      <c r="O26" s="261"/>
      <c r="P26" s="262"/>
      <c r="R26" s="262"/>
      <c r="S26" s="263"/>
      <c r="T26" s="267"/>
      <c r="U26" s="262"/>
      <c r="Z26" s="265"/>
      <c r="AB26" s="266"/>
    </row>
    <row r="27" spans="1:28" ht="11.25">
      <c r="A27" s="256" t="s">
        <v>144</v>
      </c>
      <c r="B27" s="257">
        <v>501.595</v>
      </c>
      <c r="C27" s="258"/>
      <c r="D27" s="259"/>
      <c r="E27" s="252">
        <v>0</v>
      </c>
      <c r="F27" s="252">
        <v>0</v>
      </c>
      <c r="G27" s="252">
        <v>0</v>
      </c>
      <c r="H27" s="252">
        <v>0</v>
      </c>
      <c r="I27" s="252">
        <v>0</v>
      </c>
      <c r="J27" s="252"/>
      <c r="K27" s="252"/>
      <c r="L27" s="252"/>
      <c r="M27" s="260">
        <v>501.595</v>
      </c>
      <c r="O27" s="261"/>
      <c r="P27" s="262"/>
      <c r="R27" s="262"/>
      <c r="S27" s="263"/>
      <c r="T27" s="267"/>
      <c r="U27" s="262"/>
      <c r="Z27" s="265"/>
      <c r="AB27" s="266"/>
    </row>
    <row r="28" spans="1:28" ht="11.25">
      <c r="A28" s="256" t="s">
        <v>145</v>
      </c>
      <c r="B28" s="257">
        <v>113610.130038</v>
      </c>
      <c r="C28" s="258">
        <v>0</v>
      </c>
      <c r="D28" s="270"/>
      <c r="E28" s="252">
        <v>0</v>
      </c>
      <c r="F28" s="252">
        <v>0</v>
      </c>
      <c r="G28" s="252">
        <v>0</v>
      </c>
      <c r="H28" s="252">
        <v>0</v>
      </c>
      <c r="I28" s="252">
        <v>1879.340962</v>
      </c>
      <c r="J28" s="252"/>
      <c r="K28" s="271"/>
      <c r="L28" s="271"/>
      <c r="M28" s="260">
        <v>115489.471</v>
      </c>
      <c r="O28" s="261"/>
      <c r="P28" s="262"/>
      <c r="R28" s="262"/>
      <c r="S28" s="263"/>
      <c r="T28" s="267"/>
      <c r="U28" s="262"/>
      <c r="Z28" s="265"/>
      <c r="AB28" s="266"/>
    </row>
    <row r="29" spans="1:28" ht="12" thickBot="1">
      <c r="A29" s="272" t="s">
        <v>146</v>
      </c>
      <c r="B29" s="257">
        <v>906.363</v>
      </c>
      <c r="C29" s="258">
        <v>0</v>
      </c>
      <c r="D29" s="273"/>
      <c r="E29" s="252">
        <v>0</v>
      </c>
      <c r="F29" s="252">
        <v>0</v>
      </c>
      <c r="G29" s="252">
        <v>0</v>
      </c>
      <c r="H29" s="252">
        <v>0</v>
      </c>
      <c r="I29" s="252">
        <v>0</v>
      </c>
      <c r="J29" s="252"/>
      <c r="K29" s="274"/>
      <c r="L29" s="274"/>
      <c r="M29" s="260">
        <v>906.363</v>
      </c>
      <c r="O29" s="261"/>
      <c r="P29" s="262"/>
      <c r="R29" s="262"/>
      <c r="S29" s="263"/>
      <c r="T29" s="267"/>
      <c r="U29" s="262"/>
      <c r="Z29" s="265"/>
      <c r="AB29" s="266"/>
    </row>
    <row r="30" spans="1:30" s="284" customFormat="1" ht="11.25">
      <c r="A30" s="275" t="s">
        <v>147</v>
      </c>
      <c r="B30" s="276">
        <v>1025188.855136</v>
      </c>
      <c r="C30" s="276">
        <v>0</v>
      </c>
      <c r="D30" s="276">
        <v>0</v>
      </c>
      <c r="E30" s="276">
        <v>144659.37199</v>
      </c>
      <c r="F30" s="276">
        <v>825.28724</v>
      </c>
      <c r="G30" s="276">
        <v>18066.508</v>
      </c>
      <c r="H30" s="276">
        <v>0</v>
      </c>
      <c r="I30" s="276">
        <v>12829.176864000001</v>
      </c>
      <c r="J30" s="276">
        <v>0</v>
      </c>
      <c r="K30" s="276">
        <v>17818</v>
      </c>
      <c r="L30" s="276">
        <v>300</v>
      </c>
      <c r="M30" s="277">
        <v>1219687.1992299997</v>
      </c>
      <c r="O30" s="278"/>
      <c r="P30" s="279"/>
      <c r="Q30" s="280"/>
      <c r="R30" s="281"/>
      <c r="S30" s="282"/>
      <c r="T30" s="281"/>
      <c r="U30" s="281"/>
      <c r="V30" s="281"/>
      <c r="W30" s="283"/>
      <c r="X30" s="283"/>
      <c r="Z30" s="285"/>
      <c r="AB30" s="266"/>
      <c r="AC30" s="233"/>
      <c r="AD30" s="233"/>
    </row>
    <row r="31" spans="1:26" ht="12" thickBot="1">
      <c r="A31" s="286" t="s">
        <v>148</v>
      </c>
      <c r="B31" s="287">
        <v>496210.8531580003</v>
      </c>
      <c r="C31" s="287">
        <v>0</v>
      </c>
      <c r="D31" s="287">
        <v>0</v>
      </c>
      <c r="E31" s="287">
        <v>234622.41123400003</v>
      </c>
      <c r="F31" s="287">
        <v>693.99</v>
      </c>
      <c r="G31" s="287">
        <v>36374.299414</v>
      </c>
      <c r="H31" s="287">
        <v>0</v>
      </c>
      <c r="I31" s="287">
        <v>33517.302478000005</v>
      </c>
      <c r="J31" s="287">
        <v>0</v>
      </c>
      <c r="K31" s="287">
        <v>21403</v>
      </c>
      <c r="L31" s="287">
        <v>360</v>
      </c>
      <c r="M31" s="288">
        <v>823181.8562840003</v>
      </c>
      <c r="O31" s="261"/>
      <c r="S31" s="261"/>
      <c r="Z31" s="265"/>
    </row>
    <row r="32" spans="19:26" ht="11.25">
      <c r="S32" s="267"/>
      <c r="T32" s="267"/>
      <c r="Z32" s="289"/>
    </row>
    <row r="33" spans="1:19" ht="12.75">
      <c r="A33" s="226" t="s">
        <v>149</v>
      </c>
      <c r="B33" s="303"/>
      <c r="C33" s="303"/>
      <c r="D33" s="304"/>
      <c r="E33" s="303"/>
      <c r="F33" s="305"/>
      <c r="G33" s="227"/>
      <c r="H33" s="303"/>
      <c r="I33" s="306"/>
      <c r="J33" s="290"/>
      <c r="K33" s="290"/>
      <c r="L33" s="290"/>
      <c r="M33" s="306"/>
      <c r="O33" s="261"/>
      <c r="P33" s="261"/>
      <c r="Q33" s="262"/>
      <c r="S33" s="267"/>
    </row>
    <row r="34" spans="1:19" ht="12.75">
      <c r="A34" s="230" t="s">
        <v>150</v>
      </c>
      <c r="F34" s="291"/>
      <c r="G34" s="231"/>
      <c r="S34" s="261"/>
    </row>
    <row r="35" spans="1:7" ht="12.75">
      <c r="A35" s="230"/>
      <c r="E35" s="315"/>
      <c r="F35" s="291"/>
      <c r="G35" s="316"/>
    </row>
    <row r="36" ht="5.25" customHeight="1" thickBot="1"/>
    <row r="37" spans="1:13" ht="12.75" thickBot="1">
      <c r="A37" s="234"/>
      <c r="B37" s="235" t="s">
        <v>112</v>
      </c>
      <c r="C37" s="235"/>
      <c r="D37" s="236"/>
      <c r="E37" s="235"/>
      <c r="F37" s="236"/>
      <c r="G37" s="235"/>
      <c r="H37" s="235"/>
      <c r="I37" s="237"/>
      <c r="J37" s="238" t="s">
        <v>113</v>
      </c>
      <c r="K37" s="239"/>
      <c r="L37" s="240"/>
      <c r="M37" s="241"/>
    </row>
    <row r="38" spans="1:18" ht="12.75" thickBot="1">
      <c r="A38" s="243" t="s">
        <v>114</v>
      </c>
      <c r="B38" s="244" t="s">
        <v>115</v>
      </c>
      <c r="C38" s="244" t="s">
        <v>116</v>
      </c>
      <c r="D38" s="245" t="s">
        <v>117</v>
      </c>
      <c r="E38" s="244" t="s">
        <v>118</v>
      </c>
      <c r="F38" s="245" t="s">
        <v>119</v>
      </c>
      <c r="G38" s="244" t="s">
        <v>120</v>
      </c>
      <c r="H38" s="244" t="s">
        <v>121</v>
      </c>
      <c r="I38" s="246" t="s">
        <v>122</v>
      </c>
      <c r="J38" s="245" t="s">
        <v>123</v>
      </c>
      <c r="K38" s="244" t="s">
        <v>120</v>
      </c>
      <c r="L38" s="247" t="s">
        <v>124</v>
      </c>
      <c r="M38" s="248" t="s">
        <v>3</v>
      </c>
      <c r="R38" s="233"/>
    </row>
    <row r="39" spans="1:18" ht="5.25" customHeight="1">
      <c r="A39" s="250"/>
      <c r="B39" s="251">
        <v>0</v>
      </c>
      <c r="C39" s="252">
        <v>0</v>
      </c>
      <c r="D39" s="253">
        <v>0</v>
      </c>
      <c r="E39" s="252">
        <v>0</v>
      </c>
      <c r="F39" s="254">
        <v>0</v>
      </c>
      <c r="G39" s="252">
        <v>0</v>
      </c>
      <c r="H39" s="252">
        <v>0</v>
      </c>
      <c r="I39" s="254">
        <v>0</v>
      </c>
      <c r="J39" s="254">
        <v>0</v>
      </c>
      <c r="K39" s="254">
        <v>0</v>
      </c>
      <c r="L39" s="254">
        <v>0</v>
      </c>
      <c r="M39" s="255">
        <v>0</v>
      </c>
      <c r="R39" s="233"/>
    </row>
    <row r="40" spans="1:19" ht="11.25">
      <c r="A40" s="256" t="s">
        <v>125</v>
      </c>
      <c r="B40" s="317">
        <v>51.004103803745934</v>
      </c>
      <c r="C40" s="318">
        <v>0</v>
      </c>
      <c r="D40" s="319">
        <v>0</v>
      </c>
      <c r="E40" s="318">
        <v>0</v>
      </c>
      <c r="F40" s="319">
        <v>0</v>
      </c>
      <c r="G40" s="319">
        <v>0</v>
      </c>
      <c r="H40" s="319">
        <v>0</v>
      </c>
      <c r="I40" s="319">
        <v>1.5325234353242756</v>
      </c>
      <c r="J40" s="319">
        <v>0</v>
      </c>
      <c r="K40" s="319">
        <v>0</v>
      </c>
      <c r="L40" s="319">
        <v>0</v>
      </c>
      <c r="M40" s="320">
        <v>42.88681543351678</v>
      </c>
      <c r="R40" s="309"/>
      <c r="S40" s="261"/>
    </row>
    <row r="41" spans="1:23" ht="15">
      <c r="A41" s="256" t="s">
        <v>126</v>
      </c>
      <c r="B41" s="317">
        <v>0.0011178428191632784</v>
      </c>
      <c r="C41" s="318">
        <v>0</v>
      </c>
      <c r="D41" s="319">
        <v>0</v>
      </c>
      <c r="E41" s="318">
        <v>0</v>
      </c>
      <c r="F41" s="319">
        <v>0</v>
      </c>
      <c r="G41" s="319">
        <v>0</v>
      </c>
      <c r="H41" s="319">
        <v>0</v>
      </c>
      <c r="I41" s="319">
        <v>0</v>
      </c>
      <c r="J41" s="319">
        <v>0</v>
      </c>
      <c r="K41" s="319">
        <v>0</v>
      </c>
      <c r="L41" s="319">
        <v>0</v>
      </c>
      <c r="M41" s="320">
        <v>0.0009395851663635405</v>
      </c>
      <c r="R41" s="310"/>
      <c r="U41" s="291"/>
      <c r="V41" s="311"/>
      <c r="W41" s="311"/>
    </row>
    <row r="42" spans="1:23" ht="12.75">
      <c r="A42" s="256" t="s">
        <v>127</v>
      </c>
      <c r="B42" s="317">
        <v>0.5390386339370523</v>
      </c>
      <c r="C42" s="318">
        <v>0</v>
      </c>
      <c r="D42" s="319">
        <v>0</v>
      </c>
      <c r="E42" s="318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v>0</v>
      </c>
      <c r="L42" s="319">
        <v>0</v>
      </c>
      <c r="M42" s="320">
        <v>0.45308042943212984</v>
      </c>
      <c r="Q42" s="228"/>
      <c r="R42" s="292"/>
      <c r="S42" s="294"/>
      <c r="T42" s="293"/>
      <c r="U42" s="311"/>
      <c r="V42" s="294"/>
      <c r="W42" s="291"/>
    </row>
    <row r="43" spans="1:23" ht="12.75">
      <c r="A43" s="256" t="s">
        <v>128</v>
      </c>
      <c r="B43" s="317">
        <v>0.2654439702857476</v>
      </c>
      <c r="C43" s="318">
        <v>0</v>
      </c>
      <c r="D43" s="319">
        <v>0</v>
      </c>
      <c r="E43" s="318">
        <v>0</v>
      </c>
      <c r="F43" s="319">
        <v>0</v>
      </c>
      <c r="G43" s="319">
        <v>0</v>
      </c>
      <c r="H43" s="319">
        <v>0</v>
      </c>
      <c r="I43" s="319">
        <v>0</v>
      </c>
      <c r="J43" s="319">
        <v>0</v>
      </c>
      <c r="K43" s="319">
        <v>0</v>
      </c>
      <c r="L43" s="319">
        <v>0</v>
      </c>
      <c r="M43" s="320">
        <v>0.22311474628232422</v>
      </c>
      <c r="Q43" s="228"/>
      <c r="R43" s="292"/>
      <c r="S43" s="294"/>
      <c r="T43" s="295"/>
      <c r="U43" s="311"/>
      <c r="V43" s="294"/>
      <c r="W43" s="291"/>
    </row>
    <row r="44" spans="1:23" ht="12.75">
      <c r="A44" s="256" t="s">
        <v>129</v>
      </c>
      <c r="B44" s="317">
        <v>4.2151802345985665</v>
      </c>
      <c r="C44" s="318">
        <v>0</v>
      </c>
      <c r="D44" s="319">
        <v>0</v>
      </c>
      <c r="E44" s="318">
        <v>1.2253600189295275</v>
      </c>
      <c r="F44" s="319">
        <v>0</v>
      </c>
      <c r="G44" s="319">
        <v>0</v>
      </c>
      <c r="H44" s="319">
        <v>0</v>
      </c>
      <c r="I44" s="319">
        <v>7.163663115276854</v>
      </c>
      <c r="J44" s="319">
        <v>0</v>
      </c>
      <c r="K44" s="319">
        <v>0</v>
      </c>
      <c r="L44" s="319">
        <v>0</v>
      </c>
      <c r="M44" s="320">
        <v>3.7636858972513934</v>
      </c>
      <c r="Q44" s="229"/>
      <c r="R44" s="292"/>
      <c r="S44" s="294"/>
      <c r="T44" s="295"/>
      <c r="U44" s="311"/>
      <c r="V44" s="294"/>
      <c r="W44" s="291"/>
    </row>
    <row r="45" spans="1:23" ht="12.75">
      <c r="A45" s="256" t="s">
        <v>130</v>
      </c>
      <c r="B45" s="317">
        <v>2.254523143146523</v>
      </c>
      <c r="C45" s="318">
        <v>0</v>
      </c>
      <c r="D45" s="319">
        <v>0</v>
      </c>
      <c r="E45" s="318">
        <v>0</v>
      </c>
      <c r="F45" s="319">
        <v>0</v>
      </c>
      <c r="G45" s="319">
        <v>0</v>
      </c>
      <c r="H45" s="319">
        <v>0</v>
      </c>
      <c r="I45" s="319">
        <v>0</v>
      </c>
      <c r="J45" s="319">
        <v>0</v>
      </c>
      <c r="K45" s="319">
        <v>0</v>
      </c>
      <c r="L45" s="319">
        <v>0</v>
      </c>
      <c r="M45" s="320">
        <v>1.8950039005567603</v>
      </c>
      <c r="Q45" s="229"/>
      <c r="R45" s="292"/>
      <c r="S45" s="294"/>
      <c r="T45" s="293"/>
      <c r="U45" s="311"/>
      <c r="V45" s="294"/>
      <c r="W45" s="291"/>
    </row>
    <row r="46" spans="1:23" ht="12.75">
      <c r="A46" s="256" t="s">
        <v>131</v>
      </c>
      <c r="B46" s="317">
        <v>0.6455676890012648</v>
      </c>
      <c r="C46" s="318">
        <v>0</v>
      </c>
      <c r="D46" s="319">
        <v>0</v>
      </c>
      <c r="E46" s="318">
        <v>0.3119742051909346</v>
      </c>
      <c r="F46" s="319">
        <v>0</v>
      </c>
      <c r="G46" s="319">
        <v>28.98763834162086</v>
      </c>
      <c r="H46" s="319">
        <v>0</v>
      </c>
      <c r="I46" s="319">
        <v>0</v>
      </c>
      <c r="J46" s="319">
        <v>0</v>
      </c>
      <c r="K46" s="319">
        <v>0</v>
      </c>
      <c r="L46" s="319">
        <v>0</v>
      </c>
      <c r="M46" s="320">
        <v>1.008999843055605</v>
      </c>
      <c r="Q46" s="229"/>
      <c r="R46" s="292"/>
      <c r="S46" s="294"/>
      <c r="T46" s="295"/>
      <c r="U46" s="311"/>
      <c r="V46" s="294"/>
      <c r="W46" s="296"/>
    </row>
    <row r="47" spans="1:23" ht="12.75">
      <c r="A47" s="256" t="s">
        <v>132</v>
      </c>
      <c r="B47" s="317">
        <v>0.023810637306198337</v>
      </c>
      <c r="C47" s="318">
        <v>0</v>
      </c>
      <c r="D47" s="319">
        <v>0</v>
      </c>
      <c r="E47" s="318">
        <v>0</v>
      </c>
      <c r="F47" s="319">
        <v>0</v>
      </c>
      <c r="G47" s="319">
        <v>0</v>
      </c>
      <c r="H47" s="319">
        <v>0</v>
      </c>
      <c r="I47" s="319">
        <v>0</v>
      </c>
      <c r="J47" s="319">
        <v>0</v>
      </c>
      <c r="K47" s="319">
        <v>100</v>
      </c>
      <c r="L47" s="319">
        <v>100</v>
      </c>
      <c r="M47" s="320">
        <v>1.5054764870527602</v>
      </c>
      <c r="Q47" s="229"/>
      <c r="R47" s="297"/>
      <c r="S47" s="312"/>
      <c r="T47" s="293"/>
      <c r="U47" s="311"/>
      <c r="V47" s="294"/>
      <c r="W47" s="298"/>
    </row>
    <row r="48" spans="1:23" ht="12.75">
      <c r="A48" s="256" t="s">
        <v>133</v>
      </c>
      <c r="B48" s="317">
        <v>0</v>
      </c>
      <c r="C48" s="318">
        <v>0</v>
      </c>
      <c r="D48" s="319">
        <v>0</v>
      </c>
      <c r="E48" s="318">
        <v>0</v>
      </c>
      <c r="F48" s="319">
        <v>0</v>
      </c>
      <c r="G48" s="319">
        <v>0</v>
      </c>
      <c r="H48" s="319">
        <v>0</v>
      </c>
      <c r="I48" s="319">
        <v>0</v>
      </c>
      <c r="J48" s="319">
        <v>0</v>
      </c>
      <c r="K48" s="319">
        <v>0</v>
      </c>
      <c r="L48" s="319">
        <v>0</v>
      </c>
      <c r="M48" s="320">
        <v>0</v>
      </c>
      <c r="Q48" s="229"/>
      <c r="R48" s="292"/>
      <c r="S48" s="313"/>
      <c r="T48" s="293"/>
      <c r="U48" s="311"/>
      <c r="V48" s="294"/>
      <c r="W48" s="298"/>
    </row>
    <row r="49" spans="1:23" ht="12.75">
      <c r="A49" s="256" t="s">
        <v>134</v>
      </c>
      <c r="B49" s="317">
        <v>0.01690117865912758</v>
      </c>
      <c r="C49" s="318">
        <v>0</v>
      </c>
      <c r="D49" s="319">
        <v>0</v>
      </c>
      <c r="E49" s="318">
        <v>0</v>
      </c>
      <c r="F49" s="319">
        <v>0</v>
      </c>
      <c r="G49" s="319">
        <v>0</v>
      </c>
      <c r="H49" s="319">
        <v>0</v>
      </c>
      <c r="I49" s="319">
        <v>0</v>
      </c>
      <c r="J49" s="319">
        <v>0</v>
      </c>
      <c r="K49" s="319">
        <v>0</v>
      </c>
      <c r="L49" s="319">
        <v>0</v>
      </c>
      <c r="M49" s="320">
        <v>0.014206019388363376</v>
      </c>
      <c r="Q49" s="228"/>
      <c r="R49" s="292"/>
      <c r="S49" s="313"/>
      <c r="T49" s="228"/>
      <c r="U49" s="311"/>
      <c r="V49" s="294"/>
      <c r="W49" s="298"/>
    </row>
    <row r="50" spans="1:23" ht="12.75">
      <c r="A50" s="256" t="s">
        <v>135</v>
      </c>
      <c r="B50" s="317">
        <v>0</v>
      </c>
      <c r="C50" s="318">
        <v>0</v>
      </c>
      <c r="D50" s="319">
        <v>0</v>
      </c>
      <c r="E50" s="318">
        <v>37.98565740890854</v>
      </c>
      <c r="F50" s="319">
        <v>0</v>
      </c>
      <c r="G50" s="319">
        <v>0</v>
      </c>
      <c r="H50" s="319">
        <v>0</v>
      </c>
      <c r="I50" s="319">
        <v>0</v>
      </c>
      <c r="J50" s="319">
        <v>0</v>
      </c>
      <c r="K50" s="319">
        <v>0</v>
      </c>
      <c r="L50" s="319">
        <v>0</v>
      </c>
      <c r="M50" s="320">
        <v>4.505238186371912</v>
      </c>
      <c r="Q50" s="229"/>
      <c r="R50" s="292"/>
      <c r="S50" s="313"/>
      <c r="U50" s="299"/>
      <c r="V50" s="300"/>
      <c r="W50" s="301"/>
    </row>
    <row r="51" spans="1:21" ht="12.75">
      <c r="A51" s="256" t="s">
        <v>136</v>
      </c>
      <c r="B51" s="317">
        <v>0.3032303740355826</v>
      </c>
      <c r="C51" s="318">
        <v>0</v>
      </c>
      <c r="D51" s="319">
        <v>0</v>
      </c>
      <c r="E51" s="318">
        <v>0</v>
      </c>
      <c r="F51" s="319">
        <v>0</v>
      </c>
      <c r="G51" s="319">
        <v>0</v>
      </c>
      <c r="H51" s="319">
        <v>0</v>
      </c>
      <c r="I51" s="319">
        <v>0</v>
      </c>
      <c r="J51" s="319">
        <v>0</v>
      </c>
      <c r="K51" s="319">
        <v>0</v>
      </c>
      <c r="L51" s="319">
        <v>0</v>
      </c>
      <c r="M51" s="320">
        <v>0.25487551250538193</v>
      </c>
      <c r="Q51" s="229"/>
      <c r="R51" s="292"/>
      <c r="S51" s="313"/>
      <c r="U51" s="291"/>
    </row>
    <row r="52" spans="1:26" ht="12.75">
      <c r="A52" s="256" t="s">
        <v>137</v>
      </c>
      <c r="B52" s="317">
        <v>0.039179122752628484</v>
      </c>
      <c r="C52" s="318">
        <v>0</v>
      </c>
      <c r="D52" s="319">
        <v>0</v>
      </c>
      <c r="E52" s="318">
        <v>0.3622789265504539</v>
      </c>
      <c r="F52" s="319">
        <v>0</v>
      </c>
      <c r="G52" s="319">
        <v>0</v>
      </c>
      <c r="H52" s="319">
        <v>0</v>
      </c>
      <c r="I52" s="319">
        <v>0</v>
      </c>
      <c r="J52" s="319">
        <v>0</v>
      </c>
      <c r="K52" s="319">
        <v>0</v>
      </c>
      <c r="L52" s="319">
        <v>0</v>
      </c>
      <c r="M52" s="320">
        <v>0.07589900267744243</v>
      </c>
      <c r="R52" s="291"/>
      <c r="U52" s="291"/>
      <c r="Z52" s="294"/>
    </row>
    <row r="53" spans="1:26" ht="11.25">
      <c r="A53" s="256" t="s">
        <v>138</v>
      </c>
      <c r="B53" s="317">
        <v>5.343623735817209</v>
      </c>
      <c r="C53" s="318">
        <v>0</v>
      </c>
      <c r="D53" s="319">
        <v>0</v>
      </c>
      <c r="E53" s="318">
        <v>0</v>
      </c>
      <c r="F53" s="319">
        <v>0</v>
      </c>
      <c r="G53" s="319">
        <v>0</v>
      </c>
      <c r="H53" s="319">
        <v>0</v>
      </c>
      <c r="I53" s="319">
        <v>0</v>
      </c>
      <c r="J53" s="319">
        <v>0</v>
      </c>
      <c r="K53" s="319">
        <v>0</v>
      </c>
      <c r="L53" s="319">
        <v>0</v>
      </c>
      <c r="M53" s="320">
        <v>4.49149872480293</v>
      </c>
      <c r="Z53" s="294"/>
    </row>
    <row r="54" spans="1:26" ht="11.25">
      <c r="A54" s="256" t="s">
        <v>139</v>
      </c>
      <c r="B54" s="317">
        <v>20.374238079508878</v>
      </c>
      <c r="C54" s="318">
        <v>0</v>
      </c>
      <c r="D54" s="319">
        <v>0</v>
      </c>
      <c r="E54" s="318">
        <v>41.58942400853153</v>
      </c>
      <c r="F54" s="319">
        <v>100</v>
      </c>
      <c r="G54" s="319">
        <v>25.479256976500388</v>
      </c>
      <c r="H54" s="319">
        <v>0</v>
      </c>
      <c r="I54" s="319">
        <v>1.0100795349047578</v>
      </c>
      <c r="J54" s="319">
        <v>0</v>
      </c>
      <c r="K54" s="319">
        <v>0</v>
      </c>
      <c r="L54" s="319">
        <v>0</v>
      </c>
      <c r="M54" s="320">
        <v>22.513600372157285</v>
      </c>
      <c r="Z54" s="294"/>
    </row>
    <row r="55" spans="1:26" ht="11.25">
      <c r="A55" s="256" t="s">
        <v>140</v>
      </c>
      <c r="B55" s="317">
        <v>0.43047982026829074</v>
      </c>
      <c r="C55" s="318">
        <v>0</v>
      </c>
      <c r="D55" s="319">
        <v>0</v>
      </c>
      <c r="E55" s="318">
        <v>8.386827592365522</v>
      </c>
      <c r="F55" s="319">
        <v>0</v>
      </c>
      <c r="G55" s="319">
        <v>45.533104681878754</v>
      </c>
      <c r="H55" s="319">
        <v>0</v>
      </c>
      <c r="I55" s="319">
        <v>75.64477411042729</v>
      </c>
      <c r="J55" s="319">
        <v>0</v>
      </c>
      <c r="K55" s="319">
        <v>0</v>
      </c>
      <c r="L55" s="319">
        <v>0</v>
      </c>
      <c r="M55" s="320">
        <v>2.8266597490541256</v>
      </c>
      <c r="Z55" s="294"/>
    </row>
    <row r="56" spans="1:26" ht="11.25">
      <c r="A56" s="256" t="s">
        <v>141</v>
      </c>
      <c r="B56" s="317">
        <v>1.8317653284973332</v>
      </c>
      <c r="C56" s="318">
        <v>0</v>
      </c>
      <c r="D56" s="319">
        <v>0</v>
      </c>
      <c r="E56" s="318">
        <v>0</v>
      </c>
      <c r="F56" s="319">
        <v>0</v>
      </c>
      <c r="G56" s="319">
        <v>0</v>
      </c>
      <c r="H56" s="319">
        <v>0</v>
      </c>
      <c r="I56" s="319">
        <v>0</v>
      </c>
      <c r="J56" s="319">
        <v>0</v>
      </c>
      <c r="K56" s="319">
        <v>0</v>
      </c>
      <c r="L56" s="319">
        <v>0</v>
      </c>
      <c r="M56" s="320">
        <v>1.5396614813909173</v>
      </c>
      <c r="Y56" s="294"/>
      <c r="Z56" s="294"/>
    </row>
    <row r="57" spans="1:26" ht="11.25">
      <c r="A57" s="256" t="s">
        <v>142</v>
      </c>
      <c r="B57" s="317">
        <v>1.4038478791393776</v>
      </c>
      <c r="C57" s="318">
        <v>0</v>
      </c>
      <c r="D57" s="319">
        <v>0</v>
      </c>
      <c r="E57" s="318">
        <v>10.138477839523489</v>
      </c>
      <c r="F57" s="319">
        <v>0</v>
      </c>
      <c r="G57" s="319">
        <v>0</v>
      </c>
      <c r="H57" s="319">
        <v>0</v>
      </c>
      <c r="I57" s="319">
        <v>0</v>
      </c>
      <c r="J57" s="319">
        <v>0</v>
      </c>
      <c r="K57" s="319">
        <v>0</v>
      </c>
      <c r="L57" s="319">
        <v>0</v>
      </c>
      <c r="M57" s="320">
        <v>2.3824428419306867</v>
      </c>
      <c r="Y57" s="294"/>
      <c r="Z57" s="294"/>
    </row>
    <row r="58" spans="1:26" ht="11.25">
      <c r="A58" s="256" t="s">
        <v>143</v>
      </c>
      <c r="B58" s="317">
        <v>0.0887387719289355</v>
      </c>
      <c r="C58" s="318">
        <v>0</v>
      </c>
      <c r="D58" s="319">
        <v>0</v>
      </c>
      <c r="E58" s="318">
        <v>0</v>
      </c>
      <c r="F58" s="319">
        <v>0</v>
      </c>
      <c r="G58" s="319">
        <v>0</v>
      </c>
      <c r="H58" s="319">
        <v>0</v>
      </c>
      <c r="I58" s="319">
        <v>0</v>
      </c>
      <c r="J58" s="319">
        <v>0</v>
      </c>
      <c r="K58" s="319">
        <v>0</v>
      </c>
      <c r="L58" s="319">
        <v>0</v>
      </c>
      <c r="M58" s="320">
        <v>0.07458797637413327</v>
      </c>
      <c r="Y58" s="294"/>
      <c r="Z58" s="294"/>
    </row>
    <row r="59" spans="1:26" ht="11.25">
      <c r="A59" s="256" t="s">
        <v>144</v>
      </c>
      <c r="B59" s="317">
        <v>0.04892708279914526</v>
      </c>
      <c r="C59" s="318">
        <v>0</v>
      </c>
      <c r="D59" s="321">
        <v>0</v>
      </c>
      <c r="E59" s="318">
        <v>0</v>
      </c>
      <c r="F59" s="319">
        <v>0</v>
      </c>
      <c r="G59" s="319">
        <v>0</v>
      </c>
      <c r="H59" s="319">
        <v>0</v>
      </c>
      <c r="I59" s="319">
        <v>0</v>
      </c>
      <c r="J59" s="319">
        <v>0</v>
      </c>
      <c r="K59" s="319">
        <v>0</v>
      </c>
      <c r="L59" s="319">
        <v>0</v>
      </c>
      <c r="M59" s="322">
        <v>0.041124888439975575</v>
      </c>
      <c r="Y59" s="294"/>
      <c r="Z59" s="294"/>
    </row>
    <row r="60" spans="1:26" ht="12.75">
      <c r="A60" s="256" t="s">
        <v>145</v>
      </c>
      <c r="B60" s="317">
        <v>11.081873302546647</v>
      </c>
      <c r="C60" s="318">
        <v>0</v>
      </c>
      <c r="D60" s="321">
        <v>0</v>
      </c>
      <c r="E60" s="318">
        <v>0</v>
      </c>
      <c r="F60" s="319">
        <v>0</v>
      </c>
      <c r="G60" s="319">
        <v>0</v>
      </c>
      <c r="H60" s="319">
        <v>0</v>
      </c>
      <c r="I60" s="319">
        <v>14.648959804066816</v>
      </c>
      <c r="J60" s="319">
        <v>0</v>
      </c>
      <c r="K60" s="319">
        <v>0</v>
      </c>
      <c r="L60" s="319">
        <v>0</v>
      </c>
      <c r="M60" s="320">
        <v>9.468777820486238</v>
      </c>
      <c r="V60" s="291"/>
      <c r="W60" s="314"/>
      <c r="X60" s="294"/>
      <c r="Y60" s="294"/>
      <c r="Z60" s="294"/>
    </row>
    <row r="61" spans="1:26" ht="13.5" thickBot="1">
      <c r="A61" s="256" t="s">
        <v>146</v>
      </c>
      <c r="B61" s="317">
        <v>0.08840936920639499</v>
      </c>
      <c r="C61" s="323">
        <v>0</v>
      </c>
      <c r="D61" s="324">
        <v>0</v>
      </c>
      <c r="E61" s="318">
        <v>0</v>
      </c>
      <c r="F61" s="319">
        <v>0</v>
      </c>
      <c r="G61" s="319">
        <v>0</v>
      </c>
      <c r="H61" s="319">
        <v>0</v>
      </c>
      <c r="I61" s="319">
        <v>0</v>
      </c>
      <c r="J61" s="319">
        <v>0</v>
      </c>
      <c r="K61" s="319">
        <v>0</v>
      </c>
      <c r="L61" s="319">
        <v>0</v>
      </c>
      <c r="M61" s="320">
        <v>0.07431110210652336</v>
      </c>
      <c r="V61" s="291"/>
      <c r="W61" s="291"/>
      <c r="X61" s="294"/>
      <c r="Y61" s="294"/>
      <c r="Z61" s="294"/>
    </row>
    <row r="62" spans="1:13" ht="12" thickBot="1">
      <c r="A62" s="302" t="s">
        <v>147</v>
      </c>
      <c r="B62" s="325">
        <v>100</v>
      </c>
      <c r="C62" s="326">
        <v>0</v>
      </c>
      <c r="D62" s="325">
        <v>0</v>
      </c>
      <c r="E62" s="325">
        <v>99.99999999999999</v>
      </c>
      <c r="F62" s="325">
        <v>100</v>
      </c>
      <c r="G62" s="325">
        <v>100</v>
      </c>
      <c r="H62" s="325">
        <v>0</v>
      </c>
      <c r="I62" s="325">
        <v>100</v>
      </c>
      <c r="J62" s="325">
        <v>0</v>
      </c>
      <c r="K62" s="325">
        <v>100</v>
      </c>
      <c r="L62" s="325">
        <v>100</v>
      </c>
      <c r="M62" s="327">
        <v>100.00000000000003</v>
      </c>
    </row>
    <row r="65" ht="11.25">
      <c r="A65" s="328" t="s">
        <v>151</v>
      </c>
    </row>
  </sheetData>
  <sheetProtection/>
  <printOptions horizontalCentered="1" verticalCentered="1"/>
  <pageMargins left="0.31496062992125984" right="0.1968503937007874" top="0.7086614173228347" bottom="0.7086614173228347" header="0.4724409448818898" footer="0.5118110236220472"/>
  <pageSetup horizontalDpi="600" verticalDpi="600" orientation="landscape" scale="85" r:id="rId2"/>
  <headerFooter alignWithMargins="0">
    <oddFooter>&amp;R&amp;"Times New Roman,Italic"&amp;8Bolsa Electrónica de Chile, Bolsa de Valores.</oddFooter>
  </headerFooter>
  <rowBreaks count="1" manualBreakCount="1">
    <brk id="32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70"/>
  <sheetViews>
    <sheetView showGridLines="0" tabSelected="1" view="pageBreakPreview" zoomScale="120" zoomScaleSheetLayoutView="120" zoomScalePageLayoutView="0" workbookViewId="0" topLeftCell="A1">
      <selection activeCell="A74" sqref="A74"/>
    </sheetView>
  </sheetViews>
  <sheetFormatPr defaultColWidth="11.421875" defaultRowHeight="12.75"/>
  <cols>
    <col min="1" max="1" width="39.140625" style="171" customWidth="1"/>
    <col min="2" max="5" width="11.421875" style="171" customWidth="1"/>
    <col min="6" max="6" width="9.421875" style="171" customWidth="1"/>
    <col min="7" max="7" width="7.00390625" style="171" customWidth="1"/>
    <col min="8" max="8" width="6.57421875" style="171" customWidth="1"/>
    <col min="9" max="21" width="11.421875" style="171" customWidth="1"/>
    <col min="22" max="255" width="11.421875" style="225" customWidth="1"/>
    <col min="256" max="16384" width="39.140625" style="225" customWidth="1"/>
  </cols>
  <sheetData>
    <row r="4" ht="12">
      <c r="C4" s="172" t="s">
        <v>78</v>
      </c>
    </row>
    <row r="5" ht="12">
      <c r="C5" s="172" t="s">
        <v>79</v>
      </c>
    </row>
    <row r="6" ht="12">
      <c r="C6" s="173"/>
    </row>
    <row r="7" ht="12">
      <c r="C7" s="173" t="s">
        <v>109</v>
      </c>
    </row>
    <row r="10" spans="1:11" ht="12">
      <c r="A10" s="174"/>
      <c r="B10" s="175"/>
      <c r="C10" s="175"/>
      <c r="D10" s="175"/>
      <c r="E10" s="176" t="s">
        <v>80</v>
      </c>
      <c r="F10" s="175"/>
      <c r="G10" s="175"/>
      <c r="H10" s="175"/>
      <c r="I10" s="177"/>
      <c r="J10" s="174"/>
      <c r="K10" s="177"/>
    </row>
    <row r="11" spans="1:11" ht="12">
      <c r="A11" s="178"/>
      <c r="B11" s="179"/>
      <c r="C11" s="179"/>
      <c r="D11" s="179"/>
      <c r="E11" s="179"/>
      <c r="F11" s="179"/>
      <c r="G11" s="179"/>
      <c r="H11" s="179"/>
      <c r="I11" s="180"/>
      <c r="J11" s="181" t="s">
        <v>68</v>
      </c>
      <c r="K11" s="180"/>
    </row>
    <row r="12" spans="1:11" ht="12">
      <c r="A12" s="178" t="s">
        <v>81</v>
      </c>
      <c r="B12" s="182" t="s">
        <v>4</v>
      </c>
      <c r="C12" s="183"/>
      <c r="D12" s="184" t="s">
        <v>82</v>
      </c>
      <c r="E12" s="185"/>
      <c r="F12" s="183"/>
      <c r="G12" s="184" t="s">
        <v>83</v>
      </c>
      <c r="H12" s="185"/>
      <c r="I12" s="186" t="s">
        <v>84</v>
      </c>
      <c r="J12" s="181" t="s">
        <v>69</v>
      </c>
      <c r="K12" s="187" t="s">
        <v>85</v>
      </c>
    </row>
    <row r="13" spans="1:11" ht="12">
      <c r="A13" s="188"/>
      <c r="B13" s="188"/>
      <c r="C13" s="184" t="s">
        <v>5</v>
      </c>
      <c r="D13" s="184" t="s">
        <v>86</v>
      </c>
      <c r="E13" s="186" t="s">
        <v>6</v>
      </c>
      <c r="F13" s="184" t="s">
        <v>8</v>
      </c>
      <c r="G13" s="184"/>
      <c r="H13" s="186" t="s">
        <v>87</v>
      </c>
      <c r="I13" s="189" t="s">
        <v>10</v>
      </c>
      <c r="J13" s="190" t="s">
        <v>70</v>
      </c>
      <c r="K13" s="191"/>
    </row>
    <row r="14" spans="1:11" ht="12">
      <c r="A14" s="178"/>
      <c r="B14" s="192"/>
      <c r="C14" s="193"/>
      <c r="D14" s="193"/>
      <c r="E14" s="194"/>
      <c r="F14" s="193"/>
      <c r="G14" s="193"/>
      <c r="H14" s="195"/>
      <c r="I14" s="195"/>
      <c r="J14" s="192"/>
      <c r="K14" s="195"/>
    </row>
    <row r="15" spans="1:11" ht="12">
      <c r="A15" s="196" t="s">
        <v>88</v>
      </c>
      <c r="B15" s="197">
        <v>289.23</v>
      </c>
      <c r="C15" s="198">
        <v>3.48</v>
      </c>
      <c r="D15" s="199"/>
      <c r="E15" s="200"/>
      <c r="F15" s="199"/>
      <c r="G15" s="199"/>
      <c r="H15" s="200"/>
      <c r="I15" s="200"/>
      <c r="J15" s="197"/>
      <c r="K15" s="200">
        <f>SUM(B15:J15)</f>
        <v>292.71000000000004</v>
      </c>
    </row>
    <row r="16" spans="1:11" ht="12">
      <c r="A16" s="196" t="s">
        <v>89</v>
      </c>
      <c r="B16" s="197"/>
      <c r="C16" s="198"/>
      <c r="D16" s="199"/>
      <c r="E16" s="200"/>
      <c r="F16" s="199"/>
      <c r="G16" s="199"/>
      <c r="H16" s="200"/>
      <c r="I16" s="200"/>
      <c r="J16" s="197"/>
      <c r="K16" s="200">
        <f aca="true" t="shared" si="0" ref="K16:K24">SUM(B16:J16)</f>
        <v>0</v>
      </c>
    </row>
    <row r="17" spans="1:11" ht="12">
      <c r="A17" s="196" t="s">
        <v>90</v>
      </c>
      <c r="B17" s="197">
        <v>925.95</v>
      </c>
      <c r="C17" s="198">
        <v>36.14</v>
      </c>
      <c r="D17" s="199"/>
      <c r="E17" s="200"/>
      <c r="F17" s="199"/>
      <c r="G17" s="199"/>
      <c r="H17" s="200"/>
      <c r="I17" s="200"/>
      <c r="J17" s="197"/>
      <c r="K17" s="200">
        <f t="shared" si="0"/>
        <v>962.09</v>
      </c>
    </row>
    <row r="18" spans="1:11" s="201" customFormat="1" ht="12">
      <c r="A18" s="196" t="s">
        <v>42</v>
      </c>
      <c r="B18" s="197"/>
      <c r="C18" s="198"/>
      <c r="D18" s="199"/>
      <c r="E18" s="200"/>
      <c r="F18" s="199"/>
      <c r="G18" s="199"/>
      <c r="H18" s="200"/>
      <c r="I18" s="200"/>
      <c r="J18" s="197"/>
      <c r="K18" s="200">
        <f t="shared" si="0"/>
        <v>0</v>
      </c>
    </row>
    <row r="19" spans="1:11" ht="12">
      <c r="A19" s="196" t="s">
        <v>91</v>
      </c>
      <c r="B19" s="197">
        <v>17485.91</v>
      </c>
      <c r="C19" s="198">
        <v>69.55</v>
      </c>
      <c r="D19" s="199"/>
      <c r="E19" s="200"/>
      <c r="F19" s="199"/>
      <c r="G19" s="199"/>
      <c r="H19" s="200"/>
      <c r="I19" s="200"/>
      <c r="J19" s="197"/>
      <c r="K19" s="200">
        <f t="shared" si="0"/>
        <v>17555.46</v>
      </c>
    </row>
    <row r="20" spans="1:11" ht="12">
      <c r="A20" s="196" t="s">
        <v>92</v>
      </c>
      <c r="B20" s="197">
        <v>210.46</v>
      </c>
      <c r="C20" s="198"/>
      <c r="D20" s="199"/>
      <c r="E20" s="200"/>
      <c r="F20" s="199"/>
      <c r="G20" s="199"/>
      <c r="H20" s="200"/>
      <c r="I20" s="200"/>
      <c r="J20" s="197"/>
      <c r="K20" s="200">
        <f t="shared" si="0"/>
        <v>210.46</v>
      </c>
    </row>
    <row r="21" spans="1:11" ht="12">
      <c r="A21" s="196" t="s">
        <v>93</v>
      </c>
      <c r="B21" s="197">
        <v>94.61</v>
      </c>
      <c r="C21" s="198">
        <v>15.48</v>
      </c>
      <c r="D21" s="199"/>
      <c r="E21" s="200"/>
      <c r="F21" s="199"/>
      <c r="G21" s="199"/>
      <c r="H21" s="200"/>
      <c r="I21" s="200"/>
      <c r="J21" s="197"/>
      <c r="K21" s="200">
        <f t="shared" si="0"/>
        <v>110.09</v>
      </c>
    </row>
    <row r="22" spans="1:11" ht="12">
      <c r="A22" s="196" t="s">
        <v>94</v>
      </c>
      <c r="B22" s="197">
        <v>98.29</v>
      </c>
      <c r="C22" s="198">
        <v>21.42</v>
      </c>
      <c r="D22" s="199"/>
      <c r="E22" s="200"/>
      <c r="F22" s="199"/>
      <c r="G22" s="199"/>
      <c r="H22" s="200"/>
      <c r="I22" s="200"/>
      <c r="J22" s="197">
        <v>293.99</v>
      </c>
      <c r="K22" s="200">
        <f t="shared" si="0"/>
        <v>413.70000000000005</v>
      </c>
    </row>
    <row r="23" spans="1:11" ht="12">
      <c r="A23" s="196" t="s">
        <v>95</v>
      </c>
      <c r="B23" s="197"/>
      <c r="C23" s="202"/>
      <c r="D23" s="199"/>
      <c r="E23" s="200"/>
      <c r="F23" s="199"/>
      <c r="G23" s="199"/>
      <c r="H23" s="200"/>
      <c r="I23" s="200"/>
      <c r="J23" s="197"/>
      <c r="K23" s="200">
        <f t="shared" si="0"/>
        <v>0</v>
      </c>
    </row>
    <row r="24" spans="1:11" ht="12">
      <c r="A24" s="196" t="s">
        <v>96</v>
      </c>
      <c r="B24" s="197"/>
      <c r="C24" s="202"/>
      <c r="D24" s="199"/>
      <c r="E24" s="200"/>
      <c r="F24" s="199"/>
      <c r="G24" s="199"/>
      <c r="H24" s="200"/>
      <c r="I24" s="200"/>
      <c r="J24" s="197"/>
      <c r="K24" s="200">
        <f t="shared" si="0"/>
        <v>0</v>
      </c>
    </row>
    <row r="25" spans="1:11" ht="12">
      <c r="A25" s="196"/>
      <c r="B25" s="197"/>
      <c r="C25" s="199"/>
      <c r="D25" s="199"/>
      <c r="E25" s="200"/>
      <c r="F25" s="199"/>
      <c r="G25" s="199"/>
      <c r="H25" s="200"/>
      <c r="I25" s="200"/>
      <c r="J25" s="197"/>
      <c r="K25" s="200"/>
    </row>
    <row r="26" spans="1:11" ht="12">
      <c r="A26" s="203" t="s">
        <v>3</v>
      </c>
      <c r="B26" s="204">
        <v>19104.46</v>
      </c>
      <c r="C26" s="205">
        <v>146.07</v>
      </c>
      <c r="D26" s="205"/>
      <c r="E26" s="206"/>
      <c r="F26" s="205"/>
      <c r="G26" s="205"/>
      <c r="H26" s="206"/>
      <c r="I26" s="206"/>
      <c r="J26" s="207">
        <v>293.99</v>
      </c>
      <c r="K26" s="206">
        <v>19544.52</v>
      </c>
    </row>
    <row r="27" spans="1:11" ht="12">
      <c r="A27" s="188" t="s">
        <v>97</v>
      </c>
      <c r="B27" s="208">
        <v>11273.220000000001</v>
      </c>
      <c r="C27" s="209">
        <v>121.81</v>
      </c>
      <c r="D27" s="209"/>
      <c r="E27" s="210"/>
      <c r="F27" s="209"/>
      <c r="G27" s="209"/>
      <c r="H27" s="210"/>
      <c r="I27" s="210"/>
      <c r="J27" s="211">
        <v>119.86</v>
      </c>
      <c r="K27" s="210">
        <v>11514.89</v>
      </c>
    </row>
    <row r="28" spans="2:11" ht="12"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1" ht="12">
      <c r="A29" s="171" t="s">
        <v>98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2:11" ht="12"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  <row r="31" ht="12">
      <c r="A31" s="171" t="s">
        <v>99</v>
      </c>
    </row>
    <row r="32" ht="12">
      <c r="A32" s="171" t="s">
        <v>100</v>
      </c>
    </row>
    <row r="34" ht="12">
      <c r="A34" s="213" t="s">
        <v>101</v>
      </c>
    </row>
    <row r="40" ht="12">
      <c r="C40" s="172" t="s">
        <v>102</v>
      </c>
    </row>
    <row r="41" ht="12">
      <c r="C41" s="172" t="s">
        <v>103</v>
      </c>
    </row>
    <row r="42" ht="12">
      <c r="C42" s="173"/>
    </row>
    <row r="43" ht="12">
      <c r="C43" s="173" t="s">
        <v>109</v>
      </c>
    </row>
    <row r="46" spans="1:11" ht="12">
      <c r="A46" s="174"/>
      <c r="B46" s="175"/>
      <c r="C46" s="175"/>
      <c r="D46" s="175"/>
      <c r="E46" s="176" t="s">
        <v>104</v>
      </c>
      <c r="F46" s="175"/>
      <c r="G46" s="175"/>
      <c r="H46" s="175"/>
      <c r="I46" s="177"/>
      <c r="J46" s="174"/>
      <c r="K46" s="177"/>
    </row>
    <row r="47" spans="1:11" ht="12">
      <c r="A47" s="178"/>
      <c r="B47" s="179"/>
      <c r="C47" s="179"/>
      <c r="D47" s="179"/>
      <c r="E47" s="179"/>
      <c r="F47" s="179"/>
      <c r="G47" s="179"/>
      <c r="H47" s="179"/>
      <c r="I47" s="180"/>
      <c r="J47" s="181" t="s">
        <v>68</v>
      </c>
      <c r="K47" s="180"/>
    </row>
    <row r="48" spans="1:11" ht="12">
      <c r="A48" s="178"/>
      <c r="B48" s="182" t="s">
        <v>105</v>
      </c>
      <c r="C48" s="183"/>
      <c r="D48" s="184" t="s">
        <v>82</v>
      </c>
      <c r="E48" s="185"/>
      <c r="F48" s="183"/>
      <c r="G48" s="184" t="s">
        <v>83</v>
      </c>
      <c r="H48" s="185"/>
      <c r="I48" s="186" t="s">
        <v>84</v>
      </c>
      <c r="J48" s="181" t="s">
        <v>69</v>
      </c>
      <c r="K48" s="187" t="s">
        <v>85</v>
      </c>
    </row>
    <row r="49" spans="1:11" ht="12">
      <c r="A49" s="188"/>
      <c r="B49" s="188"/>
      <c r="C49" s="184" t="s">
        <v>5</v>
      </c>
      <c r="D49" s="184" t="s">
        <v>86</v>
      </c>
      <c r="E49" s="186" t="s">
        <v>6</v>
      </c>
      <c r="F49" s="184" t="s">
        <v>8</v>
      </c>
      <c r="G49" s="184"/>
      <c r="H49" s="186" t="s">
        <v>87</v>
      </c>
      <c r="I49" s="189" t="s">
        <v>10</v>
      </c>
      <c r="J49" s="190" t="s">
        <v>70</v>
      </c>
      <c r="K49" s="191"/>
    </row>
    <row r="50" spans="1:11" ht="12">
      <c r="A50" s="178"/>
      <c r="B50" s="192"/>
      <c r="C50" s="193"/>
      <c r="D50" s="193"/>
      <c r="E50" s="194"/>
      <c r="F50" s="193"/>
      <c r="G50" s="193"/>
      <c r="H50" s="195"/>
      <c r="I50" s="195"/>
      <c r="J50" s="192"/>
      <c r="K50" s="195"/>
    </row>
    <row r="51" spans="1:11" ht="12">
      <c r="A51" s="178" t="s">
        <v>88</v>
      </c>
      <c r="B51" s="214">
        <v>1.518</v>
      </c>
      <c r="C51" s="215">
        <v>2.387</v>
      </c>
      <c r="D51" s="215"/>
      <c r="E51" s="216"/>
      <c r="F51" s="215"/>
      <c r="G51" s="215"/>
      <c r="H51" s="216"/>
      <c r="I51" s="216"/>
      <c r="J51" s="214"/>
      <c r="K51" s="216">
        <v>1.4976584217255897</v>
      </c>
    </row>
    <row r="52" spans="1:11" ht="12">
      <c r="A52" s="178" t="s">
        <v>89</v>
      </c>
      <c r="B52" s="214"/>
      <c r="C52" s="215"/>
      <c r="D52" s="215"/>
      <c r="E52" s="216"/>
      <c r="F52" s="215"/>
      <c r="G52" s="215"/>
      <c r="H52" s="216"/>
      <c r="I52" s="216"/>
      <c r="J52" s="214"/>
      <c r="K52" s="216"/>
    </row>
    <row r="53" spans="1:11" ht="12">
      <c r="A53" s="178" t="s">
        <v>90</v>
      </c>
      <c r="B53" s="214">
        <v>4.846776536356713</v>
      </c>
      <c r="C53" s="215">
        <v>24.746</v>
      </c>
      <c r="D53" s="215"/>
      <c r="E53" s="216"/>
      <c r="F53" s="215"/>
      <c r="G53" s="215"/>
      <c r="H53" s="216"/>
      <c r="I53" s="216"/>
      <c r="J53" s="214"/>
      <c r="K53" s="216">
        <v>4.922558815749283</v>
      </c>
    </row>
    <row r="54" spans="1:11" ht="12">
      <c r="A54" s="178" t="s">
        <v>42</v>
      </c>
      <c r="B54" s="214"/>
      <c r="C54" s="215"/>
      <c r="D54" s="215"/>
      <c r="E54" s="216"/>
      <c r="F54" s="215"/>
      <c r="G54" s="215"/>
      <c r="H54" s="216"/>
      <c r="I54" s="216"/>
      <c r="J54" s="214"/>
      <c r="K54" s="216"/>
    </row>
    <row r="55" spans="1:11" ht="12">
      <c r="A55" s="196" t="s">
        <v>91</v>
      </c>
      <c r="B55" s="214">
        <v>91.532</v>
      </c>
      <c r="C55" s="215">
        <v>47.614157595673305</v>
      </c>
      <c r="D55" s="215"/>
      <c r="E55" s="216"/>
      <c r="F55" s="215"/>
      <c r="G55" s="215"/>
      <c r="H55" s="216"/>
      <c r="I55" s="216"/>
      <c r="J55" s="214"/>
      <c r="K55" s="216">
        <v>89.82297330554718</v>
      </c>
    </row>
    <row r="56" spans="1:11" ht="12">
      <c r="A56" s="178" t="s">
        <v>92</v>
      </c>
      <c r="B56" s="214">
        <v>1.106</v>
      </c>
      <c r="C56" s="215"/>
      <c r="D56" s="215"/>
      <c r="E56" s="216"/>
      <c r="F56" s="215"/>
      <c r="G56" s="215"/>
      <c r="H56" s="216"/>
      <c r="I56" s="216"/>
      <c r="J56" s="214"/>
      <c r="K56" s="216">
        <v>1.0768241311754556</v>
      </c>
    </row>
    <row r="57" spans="1:11" ht="12">
      <c r="A57" s="178" t="s">
        <v>93</v>
      </c>
      <c r="B57" s="214">
        <v>0.5</v>
      </c>
      <c r="C57" s="215">
        <v>10.59765865680838</v>
      </c>
      <c r="D57" s="215"/>
      <c r="E57" s="216"/>
      <c r="F57" s="215"/>
      <c r="G57" s="215"/>
      <c r="H57" s="216"/>
      <c r="I57" s="216"/>
      <c r="J57" s="214"/>
      <c r="K57" s="216">
        <v>0.5632783835460701</v>
      </c>
    </row>
    <row r="58" spans="1:11" ht="12">
      <c r="A58" s="178" t="s">
        <v>94</v>
      </c>
      <c r="B58" s="214">
        <v>0.519</v>
      </c>
      <c r="C58" s="215">
        <v>14.664202094886015</v>
      </c>
      <c r="D58" s="215"/>
      <c r="E58" s="216"/>
      <c r="F58" s="215"/>
      <c r="G58" s="215"/>
      <c r="H58" s="216"/>
      <c r="I58" s="216"/>
      <c r="J58" s="214">
        <v>100</v>
      </c>
      <c r="K58" s="216">
        <v>2.1167069422564193</v>
      </c>
    </row>
    <row r="59" spans="1:11" ht="12">
      <c r="A59" s="178" t="s">
        <v>95</v>
      </c>
      <c r="B59" s="214"/>
      <c r="C59" s="215"/>
      <c r="D59" s="215"/>
      <c r="E59" s="216"/>
      <c r="F59" s="215"/>
      <c r="G59" s="215"/>
      <c r="H59" s="216"/>
      <c r="I59" s="216"/>
      <c r="J59" s="214"/>
      <c r="K59" s="216"/>
    </row>
    <row r="60" spans="1:11" ht="12">
      <c r="A60" s="178" t="s">
        <v>96</v>
      </c>
      <c r="B60" s="214"/>
      <c r="C60" s="215"/>
      <c r="D60" s="215"/>
      <c r="E60" s="216"/>
      <c r="F60" s="215"/>
      <c r="G60" s="215"/>
      <c r="H60" s="216"/>
      <c r="I60" s="216"/>
      <c r="J60" s="214"/>
      <c r="K60" s="216"/>
    </row>
    <row r="61" spans="1:11" ht="12">
      <c r="A61" s="178"/>
      <c r="B61" s="214"/>
      <c r="C61" s="215"/>
      <c r="D61" s="215"/>
      <c r="E61" s="216"/>
      <c r="F61" s="215"/>
      <c r="G61" s="215"/>
      <c r="H61" s="216"/>
      <c r="I61" s="216"/>
      <c r="J61" s="214"/>
      <c r="K61" s="216"/>
    </row>
    <row r="62" spans="1:11" ht="12">
      <c r="A62" s="174" t="s">
        <v>3</v>
      </c>
      <c r="B62" s="217">
        <v>100</v>
      </c>
      <c r="C62" s="218">
        <f>SUM(C51:C60)</f>
        <v>100.00901834736769</v>
      </c>
      <c r="D62" s="218"/>
      <c r="E62" s="219"/>
      <c r="F62" s="218"/>
      <c r="G62" s="218"/>
      <c r="H62" s="219"/>
      <c r="I62" s="219"/>
      <c r="J62" s="217">
        <v>100</v>
      </c>
      <c r="K62" s="219">
        <v>100</v>
      </c>
    </row>
    <row r="63" spans="1:11" ht="12">
      <c r="A63" s="188" t="s">
        <v>106</v>
      </c>
      <c r="B63" s="220">
        <v>19104.465</v>
      </c>
      <c r="C63" s="221">
        <v>146.07</v>
      </c>
      <c r="D63" s="221"/>
      <c r="E63" s="222"/>
      <c r="F63" s="223"/>
      <c r="G63" s="223"/>
      <c r="H63" s="224"/>
      <c r="I63" s="224"/>
      <c r="J63" s="220">
        <v>293.99</v>
      </c>
      <c r="K63" s="222">
        <v>19544.52</v>
      </c>
    </row>
    <row r="64" spans="2:11" ht="12">
      <c r="B64" s="212"/>
      <c r="C64" s="212"/>
      <c r="D64" s="212"/>
      <c r="E64" s="212"/>
      <c r="F64" s="212"/>
      <c r="G64" s="212"/>
      <c r="H64" s="212"/>
      <c r="I64" s="212"/>
      <c r="J64" s="212"/>
      <c r="K64" s="212"/>
    </row>
    <row r="65" spans="1:11" ht="12">
      <c r="A65" s="171" t="s">
        <v>98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</row>
    <row r="66" spans="2:11" ht="12">
      <c r="B66" s="212"/>
      <c r="C66" s="212"/>
      <c r="D66" s="212"/>
      <c r="E66" s="212"/>
      <c r="F66" s="212"/>
      <c r="G66" s="212"/>
      <c r="H66" s="212"/>
      <c r="I66" s="212"/>
      <c r="J66" s="212"/>
      <c r="K66" s="212"/>
    </row>
    <row r="67" ht="12">
      <c r="A67" s="171" t="s">
        <v>107</v>
      </c>
    </row>
    <row r="68" ht="12">
      <c r="A68" s="171" t="s">
        <v>108</v>
      </c>
    </row>
    <row r="70" ht="12">
      <c r="A70" s="213" t="s">
        <v>101</v>
      </c>
    </row>
  </sheetData>
  <sheetProtection/>
  <printOptions/>
  <pageMargins left="0.22" right="0.29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ACiero</dc:creator>
  <cp:keywords/>
  <dc:description/>
  <cp:lastModifiedBy>Pezoa Flores Vanessa Olivia</cp:lastModifiedBy>
  <dcterms:created xsi:type="dcterms:W3CDTF">2011-10-06T13:58:02Z</dcterms:created>
  <dcterms:modified xsi:type="dcterms:W3CDTF">2012-08-01T14:55:46Z</dcterms:modified>
  <cp:category/>
  <cp:version/>
  <cp:contentType/>
  <cp:contentStatus/>
</cp:coreProperties>
</file>