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11" windowWidth="11580" windowHeight="5985" activeTab="1"/>
  </bookViews>
  <sheets>
    <sheet name="Bolsa de Comercio" sheetId="1" r:id="rId1"/>
    <sheet name="Bolsa Electrónica" sheetId="2" r:id="rId2"/>
    <sheet name="Bolsa de Corredores" sheetId="3" r:id="rId3"/>
  </sheets>
  <definedNames>
    <definedName name="_xlnm.Print_Area" localSheetId="0">'Bolsa de Comercio'!$A$1:$M$197</definedName>
  </definedNames>
  <calcPr fullCalcOnLoad="1"/>
</workbook>
</file>

<file path=xl/sharedStrings.xml><?xml version="1.0" encoding="utf-8"?>
<sst xmlns="http://schemas.openxmlformats.org/spreadsheetml/2006/main" count="247" uniqueCount="141">
  <si>
    <t>CORREDOR</t>
  </si>
  <si>
    <t>ACCIONES</t>
  </si>
  <si>
    <t>EN RUEDA (2)</t>
  </si>
  <si>
    <t>ORO</t>
  </si>
  <si>
    <t>DÓLAR</t>
  </si>
  <si>
    <t>FUTUROS</t>
  </si>
  <si>
    <t>BONOS</t>
  </si>
  <si>
    <t>LETRAS HIPOT.</t>
  </si>
  <si>
    <t>PAGARES</t>
  </si>
  <si>
    <t>NO INSCRITOS</t>
  </si>
  <si>
    <t>TOTAL</t>
  </si>
  <si>
    <t>RUEDA</t>
  </si>
  <si>
    <t>CUOTAS FDOS.. INV.</t>
  </si>
  <si>
    <t>FUERA</t>
  </si>
  <si>
    <t>DE</t>
  </si>
  <si>
    <t>BICE CORREDORES DE BOLSA S.A.</t>
  </si>
  <si>
    <t>BANCHILE CORREDORES DE BOLSA S.A.</t>
  </si>
  <si>
    <t>ALFA CORREDORES DE BOLSA S.A.</t>
  </si>
  <si>
    <t>CORP CORREDORES DE BOLSA S.A.</t>
  </si>
  <si>
    <t>RAIMUNDO SERRANO MC AULIFFE C. DE B. S.A.</t>
  </si>
  <si>
    <t>TOTAL MES ANTERIOR</t>
  </si>
  <si>
    <t>1)</t>
  </si>
  <si>
    <t>2)</t>
  </si>
  <si>
    <t>INCLUYE REMATES.</t>
  </si>
  <si>
    <t>FUENTE :  ELABORADO EN BASE A INFORMACION DE LA BOLSA DE COMERCIO DE SANTIAGO, BOLSA DE VALORES.</t>
  </si>
  <si>
    <t>EN RUEDA (1)</t>
  </si>
  <si>
    <t>TOTAL MES (2)</t>
  </si>
  <si>
    <t>RESUMEN GENERAL DE OPERACIONES</t>
  </si>
  <si>
    <t>EN  $</t>
  </si>
  <si>
    <t>EN RUEDA</t>
  </si>
  <si>
    <t>SERGIO CONTRERAS Y CIA. C. DE BOLSA</t>
  </si>
  <si>
    <t>ETCHEGARAY S.A. CORREDORES DE BOLSA</t>
  </si>
  <si>
    <t>JAIME LARRAIN Y CIA. C. DE BOLSA LTDA.</t>
  </si>
  <si>
    <t>LARRAIN VIAL S.A. CORREDORES DE BOLSA</t>
  </si>
  <si>
    <t>NEGOCIOS Y VALORES S.A. C. DE BOLSA</t>
  </si>
  <si>
    <t>CUOTAS FDOS. INV.</t>
  </si>
  <si>
    <t>BCI CORREDOR DE BOLSA S.A.</t>
  </si>
  <si>
    <t>I.M. TRUST S.A. CORREDORES DE BOLSA</t>
  </si>
  <si>
    <t>VALENZUELA LAFOURCADE S.A. C. DE BOLSA</t>
  </si>
  <si>
    <t>TOTAL MES ANTERIOR EN MILLONES DE $</t>
  </si>
  <si>
    <t>LIRA S.A. CORREDORES DE BOLSA</t>
  </si>
  <si>
    <t>CONSORCIO CORREDORES DE BOLSA S.A.</t>
  </si>
  <si>
    <t>SANTANDER INVESTMENT S.A. C. DE BOLSA</t>
  </si>
  <si>
    <t>YRARRAZAVAL Y CIA. C. DE BOLSA LTDA.</t>
  </si>
  <si>
    <t>COVARRUBIAS Y CIA. C. DE BOLSA LTDA.</t>
  </si>
  <si>
    <t>TANNER  CORREDORES DE BOLSA S.A.</t>
  </si>
  <si>
    <t>URETA Y BIANCHI CORREDORES DE  BOLSA S.A.</t>
  </si>
  <si>
    <t xml:space="preserve">FINANZAS Y NEGOCIOS S.A. C. DE BOLSA </t>
  </si>
  <si>
    <t>CELFIN, GARDEWEG S.A. C. DE BOLSA</t>
  </si>
  <si>
    <t>MUNITA Y CRUZAT S.A. CORREDORES DE BOLSA</t>
  </si>
  <si>
    <t>MOLINA, SWETT Y VALDES S.A. C. DE BOLSA</t>
  </si>
  <si>
    <t>SANTIAGO CORREDORES DE BOLSA LTDA.</t>
  </si>
  <si>
    <t>DEUTSCHE SECURITIES C.  DE BOLSA LTDA.</t>
  </si>
  <si>
    <t>SCOTIA SUD AMERICANO CORREDORES DE BOLSA S.A.</t>
  </si>
  <si>
    <t>CHILEMARKET S.A. CORREDORES DE BOLSA</t>
  </si>
  <si>
    <t>CB CORREDORES DE BOLSA S.A.</t>
  </si>
  <si>
    <t>MBI CORREDORES DE BOLSA S.A.</t>
  </si>
  <si>
    <t>BANCOESTADO S.A. CORREDORES DE BOLSA</t>
  </si>
  <si>
    <t>CORREDORES DE BOLSA</t>
  </si>
  <si>
    <t xml:space="preserve">ESTRUCTURA PORCENTUAL DE LAS TRANSACCIONES </t>
  </si>
  <si>
    <t>UGARTE Y CIA. CORREDORES DE BOLSA S.A.</t>
  </si>
  <si>
    <t xml:space="preserve">ACCIONES   </t>
  </si>
  <si>
    <t xml:space="preserve">ACCIONES  </t>
  </si>
  <si>
    <t>DUPOL S.A. CORREDORES DE BOLSA</t>
  </si>
  <si>
    <t xml:space="preserve">TOTAL </t>
  </si>
  <si>
    <t>CITIGROUP (CHILE) S.A. C. DE B.</t>
  </si>
  <si>
    <t>VALORES SECURITY S.A. CORREDORES  DE BOLSA</t>
  </si>
  <si>
    <t>EUROAMERICA CORREDORES DE BOLSA S.A.</t>
  </si>
  <si>
    <t>CITIGROUP (CHILE)  S.A. C. DE B.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</si>
  <si>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</si>
  <si>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</si>
  <si>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</si>
  <si>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</si>
  <si>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</si>
  <si>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</si>
  <si>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</si>
  <si>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</si>
  <si>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</si>
  <si>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</si>
  <si>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</si>
  <si>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</si>
  <si>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</si>
  <si>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ALFA</t>
  </si>
  <si>
    <t>BANCHILE</t>
  </si>
  <si>
    <t>BBVA</t>
  </si>
  <si>
    <t>BCI</t>
  </si>
  <si>
    <t>BICE</t>
  </si>
  <si>
    <t>CB</t>
  </si>
  <si>
    <t>CELFIN GARDEWEG</t>
  </si>
  <si>
    <t>CHILE MARKET</t>
  </si>
  <si>
    <t>CONSORCIO</t>
  </si>
  <si>
    <t>DEUTSCHE SECURITIES</t>
  </si>
  <si>
    <t>INVERSIONES BOSTON</t>
  </si>
  <si>
    <t>MBI</t>
  </si>
  <si>
    <t>SANTANDER INVESTMENT</t>
  </si>
  <si>
    <t>SANTIAGO</t>
  </si>
  <si>
    <t>SCOTIA SUD AMERICANO</t>
  </si>
  <si>
    <t>SECURITY VALORES</t>
  </si>
  <si>
    <t xml:space="preserve">  TOTAL</t>
  </si>
  <si>
    <t xml:space="preserve">  TOTAL MES ANTERIOR</t>
  </si>
  <si>
    <t>ESTRUCTURA PORCENTUAL DE LAS TRANSACCIONES EFECTUADAS EN LA BOLSA ELECTRONICA</t>
  </si>
  <si>
    <t>MONETARIOS</t>
  </si>
  <si>
    <t>I.R.F.</t>
  </si>
  <si>
    <t>I.I.F.</t>
  </si>
  <si>
    <t>T O T A L</t>
  </si>
  <si>
    <t xml:space="preserve">PLATA </t>
  </si>
  <si>
    <t>L.H.</t>
  </si>
  <si>
    <t>CARLOS F. MARIN ORREGO S.A. CORREDORES DE BOLSA</t>
  </si>
  <si>
    <t>INTERVALORES CORREDORES DE BOLSA LTDA.</t>
  </si>
  <si>
    <t>RAIMUNDO SERRANO MAC MAULIFF CORREDORES DE BOLSA S.A.</t>
  </si>
  <si>
    <t>NOTA : POSIBLES DIFERENCIAS EN LAS SUMATORIAS ALGEIBRAICAS SON EXPLICABLES POR LAS APROXIMACIONES REALIZADAS AL TERCER DECIMAL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</si>
  <si>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</si>
  <si>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</si>
  <si>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</si>
  <si>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</si>
  <si>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</si>
  <si>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 xml:space="preserve">ACCIONES </t>
  </si>
  <si>
    <t>(1) INCLUYE REMATES</t>
  </si>
  <si>
    <t>LA BOLSA DE CORREDORES - BOLSA DE VALORES (1)</t>
  </si>
  <si>
    <t>CORREDORES (2)</t>
  </si>
  <si>
    <t>TRANSACCIONES EFECTUADAS EN</t>
  </si>
  <si>
    <t>(1) INCLUYE COMPRAS Y VENTAS, TANTO EN OPERACIONES POR CUENTA PROPIA COMO DE INTERMEDIACIÓN POR CUENTA DE TERCEROS</t>
  </si>
  <si>
    <t>(2) INCLUYE COMPRAS Y VENTAS, TANTO EN OPERACIONES POR CUENTA PROPIA COMO DE INTERMEDIACIÓN POR CUENTA DE TERCEROS</t>
  </si>
  <si>
    <t>PENTA</t>
  </si>
  <si>
    <t>CHG</t>
  </si>
  <si>
    <t>PENTA CORREDORES DE BOLSA S.A.</t>
  </si>
  <si>
    <t>PENTA CORREDORES DE BOLSA</t>
  </si>
  <si>
    <t>MILLONES DE PESOS. INCLUYE COMPRAS Y VENTAS, TANTO EN OPERACIONES POR CUENTA PROPIA COMO DE INTERMEDIACION POR CUENTA DE TERCEROS.</t>
  </si>
  <si>
    <t>INCLUYE COMPRAS Y VENTAS, TANTO EN OPERACIONES POR CUENTA PROPIA COMO DE INTERMEDIACIÓN POR CUENTA DE TERCEROS.</t>
  </si>
  <si>
    <t>TRANSACCIONES EFECTUADAS EN LA BOLSA ELECTRONICA</t>
  </si>
  <si>
    <t>BBVA CORREDORES DE BOLSA S.A.</t>
  </si>
  <si>
    <t>TRANSACCIONES EFECTUADAS POR LOS CORREDORES DE LA BOLSA DE COMERCIO (1)</t>
  </si>
  <si>
    <t>(Marzo de 2005, millones de pesos)</t>
  </si>
  <si>
    <t xml:space="preserve">EFECTUADAS POR LOS CORREDORES DE LA BOLSA DE COMERCIO </t>
  </si>
  <si>
    <t>(MARZO DE 2005)</t>
  </si>
  <si>
    <t>(Marzo 2005, millones de pesos)</t>
  </si>
  <si>
    <t>(Marzo de 2005)</t>
  </si>
  <si>
    <t>(MARZO 2005, CIFRAS EN $ MILLONES)</t>
  </si>
  <si>
    <t xml:space="preserve">E N   R U E D A   </t>
  </si>
  <si>
    <t>TOTAL MES</t>
  </si>
  <si>
    <t>NOTA : POSIBLES DIFERENCIAS EN LAS SUMATORIAS ALGEBRAICAS SON EXPLICABLES POR LAS APROXIMACIONES REALIZADAS AL TERCER DECIMAL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</si>
</sst>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"/>
    <numFmt numFmtId="183" formatCode="#,##0.0"/>
    <numFmt numFmtId="184" formatCode="#,##0.000"/>
    <numFmt numFmtId="185" formatCode="&quot;$&quot;#,##0;[Red]\-&quot;$&quot;#,##0"/>
    <numFmt numFmtId="186" formatCode="#,##0;[Red]#,##0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9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8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3" fontId="2" fillId="0" borderId="0" xfId="0" applyNumberFormat="1" applyFont="1" applyAlignment="1">
      <alignment/>
    </xf>
    <xf numFmtId="4" fontId="0" fillId="0" borderId="0" xfId="0" applyNumberForma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8" xfId="0" applyFont="1" applyBorder="1" applyAlignment="1">
      <alignment/>
    </xf>
    <xf numFmtId="0" fontId="2" fillId="0" borderId="12" xfId="0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4" fontId="2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 horizontal="right"/>
    </xf>
    <xf numFmtId="3" fontId="2" fillId="0" borderId="9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10" fontId="10" fillId="0" borderId="0" xfId="0" applyNumberFormat="1" applyFont="1" applyAlignment="1">
      <alignment horizontal="center"/>
    </xf>
    <xf numFmtId="1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18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6" xfId="0" applyFont="1" applyBorder="1" applyAlignment="1">
      <alignment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/>
    </xf>
    <xf numFmtId="0" fontId="16" fillId="0" borderId="7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0" xfId="0" applyFont="1" applyBorder="1" applyAlignment="1">
      <alignment/>
    </xf>
    <xf numFmtId="4" fontId="15" fillId="0" borderId="18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4" fontId="15" fillId="0" borderId="17" xfId="0" applyNumberFormat="1" applyFont="1" applyBorder="1" applyAlignment="1">
      <alignment/>
    </xf>
    <xf numFmtId="4" fontId="15" fillId="0" borderId="2" xfId="0" applyNumberFormat="1" applyFont="1" applyBorder="1" applyAlignment="1">
      <alignment/>
    </xf>
    <xf numFmtId="4" fontId="16" fillId="0" borderId="15" xfId="0" applyNumberFormat="1" applyFont="1" applyBorder="1" applyAlignment="1">
      <alignment/>
    </xf>
    <xf numFmtId="4" fontId="16" fillId="0" borderId="16" xfId="0" applyNumberFormat="1" applyFont="1" applyBorder="1" applyAlignment="1">
      <alignment/>
    </xf>
    <xf numFmtId="4" fontId="16" fillId="0" borderId="17" xfId="0" applyNumberFormat="1" applyFont="1" applyBorder="1" applyAlignment="1">
      <alignment/>
    </xf>
    <xf numFmtId="4" fontId="16" fillId="0" borderId="19" xfId="0" applyNumberFormat="1" applyFont="1" applyBorder="1" applyAlignment="1">
      <alignment/>
    </xf>
    <xf numFmtId="4" fontId="16" fillId="0" borderId="4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184" fontId="15" fillId="0" borderId="18" xfId="0" applyNumberFormat="1" applyFont="1" applyBorder="1" applyAlignment="1">
      <alignment/>
    </xf>
    <xf numFmtId="184" fontId="15" fillId="0" borderId="0" xfId="0" applyNumberFormat="1" applyFont="1" applyBorder="1" applyAlignment="1">
      <alignment/>
    </xf>
    <xf numFmtId="184" fontId="15" fillId="0" borderId="2" xfId="0" applyNumberFormat="1" applyFont="1" applyBorder="1" applyAlignment="1">
      <alignment/>
    </xf>
    <xf numFmtId="184" fontId="16" fillId="0" borderId="15" xfId="0" applyNumberFormat="1" applyFont="1" applyBorder="1" applyAlignment="1">
      <alignment/>
    </xf>
    <xf numFmtId="184" fontId="16" fillId="0" borderId="16" xfId="0" applyNumberFormat="1" applyFont="1" applyBorder="1" applyAlignment="1">
      <alignment/>
    </xf>
    <xf numFmtId="184" fontId="16" fillId="0" borderId="17" xfId="0" applyNumberFormat="1" applyFont="1" applyBorder="1" applyAlignment="1">
      <alignment/>
    </xf>
    <xf numFmtId="184" fontId="16" fillId="0" borderId="19" xfId="0" applyNumberFormat="1" applyFont="1" applyBorder="1" applyAlignment="1">
      <alignment/>
    </xf>
    <xf numFmtId="184" fontId="16" fillId="0" borderId="4" xfId="0" applyNumberFormat="1" applyFont="1" applyBorder="1" applyAlignment="1">
      <alignment/>
    </xf>
    <xf numFmtId="184" fontId="16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0" fontId="10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4" fontId="16" fillId="0" borderId="15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4" fontId="0" fillId="0" borderId="8" xfId="0" applyNumberFormat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3" fontId="10" fillId="0" borderId="0" xfId="0" applyNumberFormat="1" applyFont="1" applyBorder="1" applyAlignment="1">
      <alignment/>
    </xf>
    <xf numFmtId="10" fontId="10" fillId="0" borderId="0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10" fontId="10" fillId="0" borderId="0" xfId="0" applyNumberFormat="1" applyFont="1" applyBorder="1" applyAlignment="1">
      <alignment/>
    </xf>
    <xf numFmtId="0" fontId="12" fillId="2" borderId="0" xfId="0" applyFont="1" applyFill="1" applyBorder="1" applyAlignment="1">
      <alignment horizontal="left"/>
    </xf>
    <xf numFmtId="10" fontId="12" fillId="0" borderId="0" xfId="0" applyNumberFormat="1" applyFont="1" applyAlignment="1">
      <alignment horizontal="center"/>
    </xf>
    <xf numFmtId="0" fontId="9" fillId="2" borderId="20" xfId="0" applyFont="1" applyFill="1" applyBorder="1" applyAlignment="1">
      <alignment/>
    </xf>
    <xf numFmtId="3" fontId="9" fillId="2" borderId="21" xfId="0" applyNumberFormat="1" applyFont="1" applyFill="1" applyBorder="1" applyAlignment="1">
      <alignment horizontal="centerContinuous"/>
    </xf>
    <xf numFmtId="10" fontId="9" fillId="2" borderId="21" xfId="0" applyNumberFormat="1" applyFont="1" applyFill="1" applyBorder="1" applyAlignment="1">
      <alignment horizontal="centerContinuous"/>
    </xf>
    <xf numFmtId="10" fontId="9" fillId="2" borderId="22" xfId="0" applyNumberFormat="1" applyFont="1" applyFill="1" applyBorder="1" applyAlignment="1">
      <alignment horizontal="centerContinuous"/>
    </xf>
    <xf numFmtId="3" fontId="9" fillId="2" borderId="21" xfId="0" applyNumberFormat="1" applyFont="1" applyFill="1" applyBorder="1" applyAlignment="1">
      <alignment horizontal="left" indent="4"/>
    </xf>
    <xf numFmtId="10" fontId="9" fillId="2" borderId="23" xfId="0" applyNumberFormat="1" applyFont="1" applyFill="1" applyBorder="1" applyAlignment="1">
      <alignment horizontal="centerContinuous"/>
    </xf>
    <xf numFmtId="10" fontId="9" fillId="2" borderId="24" xfId="0" applyNumberFormat="1" applyFont="1" applyFill="1" applyBorder="1" applyAlignment="1">
      <alignment horizontal="centerContinuous"/>
    </xf>
    <xf numFmtId="10" fontId="9" fillId="2" borderId="20" xfId="0" applyNumberFormat="1" applyFont="1" applyFill="1" applyBorder="1" applyAlignment="1">
      <alignment horizontal="centerContinuous"/>
    </xf>
    <xf numFmtId="0" fontId="9" fillId="2" borderId="25" xfId="0" applyFont="1" applyFill="1" applyBorder="1" applyAlignment="1">
      <alignment horizontal="center"/>
    </xf>
    <xf numFmtId="3" fontId="9" fillId="2" borderId="21" xfId="0" applyNumberFormat="1" applyFont="1" applyFill="1" applyBorder="1" applyAlignment="1">
      <alignment horizontal="center"/>
    </xf>
    <xf numFmtId="10" fontId="9" fillId="2" borderId="21" xfId="0" applyNumberFormat="1" applyFont="1" applyFill="1" applyBorder="1" applyAlignment="1">
      <alignment horizontal="center"/>
    </xf>
    <xf numFmtId="10" fontId="9" fillId="2" borderId="22" xfId="0" applyNumberFormat="1" applyFont="1" applyFill="1" applyBorder="1" applyAlignment="1">
      <alignment horizontal="center"/>
    </xf>
    <xf numFmtId="3" fontId="9" fillId="2" borderId="22" xfId="0" applyNumberFormat="1" applyFont="1" applyFill="1" applyBorder="1" applyAlignment="1">
      <alignment horizontal="center"/>
    </xf>
    <xf numFmtId="10" fontId="9" fillId="2" borderId="25" xfId="0" applyNumberFormat="1" applyFont="1" applyFill="1" applyBorder="1" applyAlignment="1">
      <alignment horizontal="center"/>
    </xf>
    <xf numFmtId="0" fontId="13" fillId="0" borderId="2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18" xfId="0" applyNumberFormat="1" applyFont="1" applyBorder="1" applyAlignment="1">
      <alignment horizontal="right"/>
    </xf>
    <xf numFmtId="10" fontId="13" fillId="0" borderId="2" xfId="0" applyNumberFormat="1" applyFont="1" applyBorder="1" applyAlignment="1">
      <alignment horizontal="right"/>
    </xf>
    <xf numFmtId="10" fontId="13" fillId="0" borderId="18" xfId="0" applyNumberFormat="1" applyFont="1" applyBorder="1" applyAlignment="1">
      <alignment horizontal="right"/>
    </xf>
    <xf numFmtId="10" fontId="13" fillId="0" borderId="26" xfId="0" applyNumberFormat="1" applyFont="1" applyBorder="1" applyAlignment="1">
      <alignment horizontal="right"/>
    </xf>
    <xf numFmtId="0" fontId="13" fillId="0" borderId="27" xfId="0" applyFont="1" applyBorder="1" applyAlignment="1">
      <alignment/>
    </xf>
    <xf numFmtId="3" fontId="14" fillId="0" borderId="0" xfId="0" applyNumberFormat="1" applyFont="1" applyBorder="1" applyAlignment="1" applyProtection="1">
      <alignment horizontal="right"/>
      <protection/>
    </xf>
    <xf numFmtId="3" fontId="14" fillId="0" borderId="18" xfId="0" applyNumberFormat="1" applyFont="1" applyBorder="1" applyAlignment="1" applyProtection="1">
      <alignment horizontal="right"/>
      <protection/>
    </xf>
    <xf numFmtId="3" fontId="14" fillId="0" borderId="2" xfId="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0" fontId="13" fillId="0" borderId="25" xfId="0" applyFont="1" applyBorder="1" applyAlignment="1">
      <alignment/>
    </xf>
    <xf numFmtId="3" fontId="14" fillId="0" borderId="28" xfId="0" applyNumberFormat="1" applyFont="1" applyBorder="1" applyAlignment="1">
      <alignment horizontal="right"/>
    </xf>
    <xf numFmtId="3" fontId="14" fillId="0" borderId="29" xfId="0" applyNumberFormat="1" applyFont="1" applyBorder="1" applyAlignment="1">
      <alignment horizontal="right"/>
    </xf>
    <xf numFmtId="10" fontId="14" fillId="0" borderId="30" xfId="0" applyNumberFormat="1" applyFont="1" applyBorder="1" applyAlignment="1">
      <alignment horizontal="right"/>
    </xf>
    <xf numFmtId="10" fontId="14" fillId="0" borderId="29" xfId="0" applyNumberFormat="1" applyFont="1" applyBorder="1" applyAlignment="1">
      <alignment horizontal="right"/>
    </xf>
    <xf numFmtId="10" fontId="14" fillId="0" borderId="31" xfId="0" applyNumberFormat="1" applyFont="1" applyBorder="1" applyAlignment="1">
      <alignment horizontal="right"/>
    </xf>
    <xf numFmtId="0" fontId="13" fillId="2" borderId="32" xfId="0" applyFont="1" applyFill="1" applyBorder="1" applyAlignment="1">
      <alignment horizontal="left"/>
    </xf>
    <xf numFmtId="3" fontId="14" fillId="2" borderId="23" xfId="0" applyNumberFormat="1" applyFont="1" applyFill="1" applyBorder="1" applyAlignment="1">
      <alignment/>
    </xf>
    <xf numFmtId="3" fontId="14" fillId="2" borderId="24" xfId="0" applyNumberFormat="1" applyFont="1" applyFill="1" applyBorder="1" applyAlignment="1">
      <alignment/>
    </xf>
    <xf numFmtId="0" fontId="13" fillId="2" borderId="33" xfId="0" applyFont="1" applyFill="1" applyBorder="1" applyAlignment="1">
      <alignment horizontal="left"/>
    </xf>
    <xf numFmtId="3" fontId="14" fillId="0" borderId="28" xfId="0" applyNumberFormat="1" applyFont="1" applyBorder="1" applyAlignment="1">
      <alignment/>
    </xf>
    <xf numFmtId="3" fontId="14" fillId="0" borderId="28" xfId="0" applyNumberFormat="1" applyFont="1" applyBorder="1" applyAlignment="1">
      <alignment horizontal="right"/>
    </xf>
    <xf numFmtId="3" fontId="14" fillId="0" borderId="31" xfId="0" applyNumberFormat="1" applyFont="1" applyBorder="1" applyAlignment="1">
      <alignment/>
    </xf>
    <xf numFmtId="3" fontId="14" fillId="2" borderId="0" xfId="0" applyNumberFormat="1" applyFont="1" applyFill="1" applyBorder="1" applyAlignment="1">
      <alignment/>
    </xf>
    <xf numFmtId="2" fontId="14" fillId="0" borderId="26" xfId="0" applyNumberFormat="1" applyFont="1" applyBorder="1" applyAlignment="1">
      <alignment horizontal="right"/>
    </xf>
    <xf numFmtId="0" fontId="13" fillId="2" borderId="34" xfId="0" applyFont="1" applyFill="1" applyBorder="1" applyAlignment="1">
      <alignment horizontal="left"/>
    </xf>
    <xf numFmtId="3" fontId="0" fillId="0" borderId="0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2" fontId="14" fillId="0" borderId="0" xfId="0" applyNumberFormat="1" applyFont="1" applyBorder="1" applyAlignment="1" applyProtection="1">
      <alignment horizontal="right"/>
      <protection/>
    </xf>
    <xf numFmtId="2" fontId="14" fillId="0" borderId="18" xfId="0" applyNumberFormat="1" applyFont="1" applyBorder="1" applyAlignment="1">
      <alignment horizontal="right"/>
    </xf>
    <xf numFmtId="2" fontId="14" fillId="0" borderId="28" xfId="0" applyNumberFormat="1" applyFont="1" applyBorder="1" applyAlignment="1">
      <alignment horizontal="right"/>
    </xf>
    <xf numFmtId="2" fontId="14" fillId="0" borderId="29" xfId="0" applyNumberFormat="1" applyFont="1" applyBorder="1" applyAlignment="1">
      <alignment horizontal="right"/>
    </xf>
    <xf numFmtId="2" fontId="14" fillId="0" borderId="30" xfId="0" applyNumberFormat="1" applyFont="1" applyBorder="1" applyAlignment="1">
      <alignment horizontal="right"/>
    </xf>
    <xf numFmtId="2" fontId="14" fillId="0" borderId="31" xfId="0" applyNumberFormat="1" applyFont="1" applyBorder="1" applyAlignment="1">
      <alignment horizontal="right"/>
    </xf>
    <xf numFmtId="1" fontId="14" fillId="2" borderId="21" xfId="0" applyNumberFormat="1" applyFont="1" applyFill="1" applyBorder="1" applyAlignment="1">
      <alignment/>
    </xf>
    <xf numFmtId="1" fontId="14" fillId="2" borderId="22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12</xdr:row>
      <xdr:rowOff>85725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657475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</xdr:colOff>
      <xdr:row>12</xdr:row>
      <xdr:rowOff>85725</xdr:rowOff>
    </xdr:from>
    <xdr:ext cx="76200" cy="209550"/>
    <xdr:sp>
      <xdr:nvSpPr>
        <xdr:cNvPr id="2" name="TextBox 3"/>
        <xdr:cNvSpPr txBox="1">
          <a:spLocks noChangeArrowheads="1"/>
        </xdr:cNvSpPr>
      </xdr:nvSpPr>
      <xdr:spPr>
        <a:xfrm>
          <a:off x="2657475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</xdr:colOff>
      <xdr:row>12</xdr:row>
      <xdr:rowOff>85725</xdr:rowOff>
    </xdr:from>
    <xdr:ext cx="76200" cy="209550"/>
    <xdr:sp>
      <xdr:nvSpPr>
        <xdr:cNvPr id="3" name="TextBox 4"/>
        <xdr:cNvSpPr txBox="1">
          <a:spLocks noChangeArrowheads="1"/>
        </xdr:cNvSpPr>
      </xdr:nvSpPr>
      <xdr:spPr>
        <a:xfrm>
          <a:off x="2657475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</xdr:colOff>
      <xdr:row>12</xdr:row>
      <xdr:rowOff>85725</xdr:rowOff>
    </xdr:from>
    <xdr:ext cx="76200" cy="209550"/>
    <xdr:sp>
      <xdr:nvSpPr>
        <xdr:cNvPr id="4" name="TextBox 5"/>
        <xdr:cNvSpPr txBox="1">
          <a:spLocks noChangeArrowheads="1"/>
        </xdr:cNvSpPr>
      </xdr:nvSpPr>
      <xdr:spPr>
        <a:xfrm>
          <a:off x="2657475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85725</xdr:rowOff>
    </xdr:from>
    <xdr:ext cx="76200" cy="209550"/>
    <xdr:sp>
      <xdr:nvSpPr>
        <xdr:cNvPr id="5" name="TextBox 6"/>
        <xdr:cNvSpPr txBox="1">
          <a:spLocks noChangeArrowheads="1"/>
        </xdr:cNvSpPr>
      </xdr:nvSpPr>
      <xdr:spPr>
        <a:xfrm>
          <a:off x="2647950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85725</xdr:rowOff>
    </xdr:from>
    <xdr:ext cx="76200" cy="209550"/>
    <xdr:sp>
      <xdr:nvSpPr>
        <xdr:cNvPr id="6" name="TextBox 7"/>
        <xdr:cNvSpPr txBox="1">
          <a:spLocks noChangeArrowheads="1"/>
        </xdr:cNvSpPr>
      </xdr:nvSpPr>
      <xdr:spPr>
        <a:xfrm>
          <a:off x="2647950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85725</xdr:rowOff>
    </xdr:from>
    <xdr:ext cx="76200" cy="209550"/>
    <xdr:sp>
      <xdr:nvSpPr>
        <xdr:cNvPr id="7" name="TextBox 8"/>
        <xdr:cNvSpPr txBox="1">
          <a:spLocks noChangeArrowheads="1"/>
        </xdr:cNvSpPr>
      </xdr:nvSpPr>
      <xdr:spPr>
        <a:xfrm>
          <a:off x="2647950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13</xdr:row>
      <xdr:rowOff>85725</xdr:rowOff>
    </xdr:from>
    <xdr:ext cx="76200" cy="209550"/>
    <xdr:sp>
      <xdr:nvSpPr>
        <xdr:cNvPr id="8" name="TextBox 9"/>
        <xdr:cNvSpPr txBox="1">
          <a:spLocks noChangeArrowheads="1"/>
        </xdr:cNvSpPr>
      </xdr:nvSpPr>
      <xdr:spPr>
        <a:xfrm>
          <a:off x="2647950" y="189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85725</xdr:rowOff>
    </xdr:from>
    <xdr:ext cx="76200" cy="209550"/>
    <xdr:sp>
      <xdr:nvSpPr>
        <xdr:cNvPr id="9" name="TextBox 10"/>
        <xdr:cNvSpPr txBox="1">
          <a:spLocks noChangeArrowheads="1"/>
        </xdr:cNvSpPr>
      </xdr:nvSpPr>
      <xdr:spPr>
        <a:xfrm>
          <a:off x="2647950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13</xdr:row>
      <xdr:rowOff>85725</xdr:rowOff>
    </xdr:from>
    <xdr:ext cx="76200" cy="209550"/>
    <xdr:sp>
      <xdr:nvSpPr>
        <xdr:cNvPr id="10" name="TextBox 11"/>
        <xdr:cNvSpPr txBox="1">
          <a:spLocks noChangeArrowheads="1"/>
        </xdr:cNvSpPr>
      </xdr:nvSpPr>
      <xdr:spPr>
        <a:xfrm>
          <a:off x="2647950" y="189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85725</xdr:rowOff>
    </xdr:from>
    <xdr:ext cx="76200" cy="209550"/>
    <xdr:sp>
      <xdr:nvSpPr>
        <xdr:cNvPr id="11" name="TextBox 12"/>
        <xdr:cNvSpPr txBox="1">
          <a:spLocks noChangeArrowheads="1"/>
        </xdr:cNvSpPr>
      </xdr:nvSpPr>
      <xdr:spPr>
        <a:xfrm>
          <a:off x="2647950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13</xdr:row>
      <xdr:rowOff>85725</xdr:rowOff>
    </xdr:from>
    <xdr:ext cx="76200" cy="209550"/>
    <xdr:sp>
      <xdr:nvSpPr>
        <xdr:cNvPr id="12" name="TextBox 13"/>
        <xdr:cNvSpPr txBox="1">
          <a:spLocks noChangeArrowheads="1"/>
        </xdr:cNvSpPr>
      </xdr:nvSpPr>
      <xdr:spPr>
        <a:xfrm>
          <a:off x="2647950" y="189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5"/>
  <sheetViews>
    <sheetView zoomScale="75" zoomScaleNormal="75" workbookViewId="0" topLeftCell="A44">
      <selection activeCell="E125" sqref="E125"/>
    </sheetView>
  </sheetViews>
  <sheetFormatPr defaultColWidth="11.421875" defaultRowHeight="15" customHeight="1"/>
  <cols>
    <col min="1" max="1" width="3.7109375" style="0" customWidth="1"/>
    <col min="2" max="2" width="46.8515625" style="0" customWidth="1"/>
    <col min="3" max="3" width="31.140625" style="0" customWidth="1"/>
    <col min="4" max="4" width="19.8515625" style="0" customWidth="1"/>
    <col min="5" max="5" width="17.421875" style="0" customWidth="1"/>
    <col min="6" max="6" width="24.57421875" style="0" customWidth="1"/>
    <col min="7" max="7" width="29.8515625" style="0" customWidth="1"/>
    <col min="8" max="8" width="18.8515625" style="0" customWidth="1"/>
    <col min="9" max="9" width="26.7109375" style="0" customWidth="1"/>
    <col min="10" max="10" width="24.00390625" style="0" customWidth="1"/>
    <col min="11" max="11" width="22.8515625" style="0" customWidth="1"/>
    <col min="12" max="12" width="22.00390625" style="0" customWidth="1"/>
    <col min="13" max="13" width="25.421875" style="0" customWidth="1"/>
    <col min="15" max="15" width="13.7109375" style="0" bestFit="1" customWidth="1"/>
  </cols>
  <sheetData>
    <row r="1" spans="3:11" ht="15" customHeight="1" hidden="1">
      <c r="C1" s="172" t="s">
        <v>27</v>
      </c>
      <c r="D1" s="172"/>
      <c r="E1" s="172"/>
      <c r="F1" s="172"/>
      <c r="G1" s="172"/>
      <c r="H1" s="172"/>
      <c r="I1" s="172"/>
      <c r="J1" s="172"/>
      <c r="K1" s="172"/>
    </row>
    <row r="2" spans="3:11" ht="15" customHeight="1" hidden="1">
      <c r="C2" s="172" t="s">
        <v>28</v>
      </c>
      <c r="D2" s="172"/>
      <c r="E2" s="172"/>
      <c r="F2" s="172"/>
      <c r="G2" s="172"/>
      <c r="H2" s="172"/>
      <c r="I2" s="172"/>
      <c r="J2" s="172"/>
      <c r="K2" s="172"/>
    </row>
    <row r="3" spans="1:13" ht="15" customHeight="1" hidden="1">
      <c r="A3" s="173">
        <v>38442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5" customHeight="1" hidden="1">
      <c r="A4" s="10"/>
      <c r="B4" s="10"/>
      <c r="C4" s="171" t="s">
        <v>29</v>
      </c>
      <c r="D4" s="171"/>
      <c r="E4" s="171"/>
      <c r="F4" s="171"/>
      <c r="G4" s="171"/>
      <c r="H4" s="171"/>
      <c r="I4" s="171"/>
      <c r="J4" s="171"/>
      <c r="K4" s="171"/>
      <c r="L4" s="5" t="s">
        <v>13</v>
      </c>
      <c r="M4" s="30"/>
    </row>
    <row r="5" spans="1:13" ht="15" customHeight="1" hidden="1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28" t="s">
        <v>14</v>
      </c>
      <c r="M5" s="30"/>
    </row>
    <row r="6" spans="1:13" s="10" customFormat="1" ht="15" customHeight="1" hidden="1" thickBot="1" thickTop="1">
      <c r="A6" s="31"/>
      <c r="B6" s="28" t="s">
        <v>0</v>
      </c>
      <c r="C6" s="28" t="s">
        <v>1</v>
      </c>
      <c r="D6" s="28" t="s">
        <v>3</v>
      </c>
      <c r="E6" s="28" t="s">
        <v>4</v>
      </c>
      <c r="F6" s="28" t="s">
        <v>5</v>
      </c>
      <c r="G6" s="28" t="s">
        <v>6</v>
      </c>
      <c r="H6" s="28" t="s">
        <v>7</v>
      </c>
      <c r="I6" s="28" t="s">
        <v>8</v>
      </c>
      <c r="J6" s="28" t="s">
        <v>9</v>
      </c>
      <c r="K6" s="28" t="s">
        <v>35</v>
      </c>
      <c r="L6" s="28" t="s">
        <v>11</v>
      </c>
      <c r="M6" s="36" t="s">
        <v>10</v>
      </c>
    </row>
    <row r="7" spans="1:13" ht="5.25" customHeight="1" hidden="1" thickTop="1">
      <c r="A7" s="9">
        <v>1</v>
      </c>
      <c r="B7" s="10" t="s">
        <v>15</v>
      </c>
      <c r="C7" s="33">
        <v>36221964883</v>
      </c>
      <c r="D7" s="33">
        <v>4970000</v>
      </c>
      <c r="E7" s="33">
        <v>0</v>
      </c>
      <c r="F7" s="33">
        <v>0</v>
      </c>
      <c r="G7" s="33">
        <v>540688029843</v>
      </c>
      <c r="H7" s="33">
        <v>53215016279</v>
      </c>
      <c r="I7" s="33">
        <v>433227996807</v>
      </c>
      <c r="J7" s="33">
        <v>0</v>
      </c>
      <c r="K7" s="33">
        <v>0</v>
      </c>
      <c r="L7" s="33">
        <v>398460622202</v>
      </c>
      <c r="M7" s="35">
        <f aca="true" t="shared" si="0" ref="M7:M36">SUM(C7:L7)</f>
        <v>1461818600014</v>
      </c>
    </row>
    <row r="8" spans="1:13" ht="15" customHeight="1" hidden="1">
      <c r="A8" s="9">
        <v>2</v>
      </c>
      <c r="B8" s="10" t="s">
        <v>16</v>
      </c>
      <c r="C8" s="33">
        <v>444799984684</v>
      </c>
      <c r="D8" s="33">
        <v>0</v>
      </c>
      <c r="E8" s="33">
        <v>0</v>
      </c>
      <c r="F8" s="33">
        <v>0</v>
      </c>
      <c r="G8" s="33">
        <v>160898098615</v>
      </c>
      <c r="H8" s="33">
        <v>14969078877</v>
      </c>
      <c r="I8" s="33">
        <v>342516831546</v>
      </c>
      <c r="J8" s="33">
        <v>0</v>
      </c>
      <c r="K8" s="33">
        <v>0</v>
      </c>
      <c r="L8" s="33">
        <v>2473547192154</v>
      </c>
      <c r="M8" s="35">
        <f t="shared" si="0"/>
        <v>3436731185876</v>
      </c>
    </row>
    <row r="9" spans="1:13" ht="15" customHeight="1" hidden="1">
      <c r="A9" s="9">
        <v>3</v>
      </c>
      <c r="B9" s="10" t="s">
        <v>51</v>
      </c>
      <c r="C9" s="33">
        <v>25647267388</v>
      </c>
      <c r="D9" s="33">
        <v>1948900</v>
      </c>
      <c r="E9" s="33">
        <v>0</v>
      </c>
      <c r="F9" s="33">
        <v>0</v>
      </c>
      <c r="G9" s="33">
        <v>643108216445</v>
      </c>
      <c r="H9" s="33">
        <v>166551000934</v>
      </c>
      <c r="I9" s="33">
        <v>646629250327</v>
      </c>
      <c r="J9" s="33">
        <v>0</v>
      </c>
      <c r="K9" s="33">
        <v>0</v>
      </c>
      <c r="L9" s="33">
        <v>51594785101</v>
      </c>
      <c r="M9" s="35">
        <f t="shared" si="0"/>
        <v>1533532469095</v>
      </c>
    </row>
    <row r="10" spans="1:14" s="10" customFormat="1" ht="15" customHeight="1" hidden="1">
      <c r="A10" s="9">
        <v>4</v>
      </c>
      <c r="B10" s="10" t="s">
        <v>130</v>
      </c>
      <c r="C10" s="38">
        <v>57859372558</v>
      </c>
      <c r="D10" s="38">
        <v>0</v>
      </c>
      <c r="E10" s="38">
        <v>0</v>
      </c>
      <c r="F10" s="38">
        <v>0</v>
      </c>
      <c r="G10" s="38">
        <v>765150791350</v>
      </c>
      <c r="H10" s="38">
        <v>71567416823</v>
      </c>
      <c r="I10" s="38">
        <v>927445181171</v>
      </c>
      <c r="J10" s="38">
        <v>0</v>
      </c>
      <c r="K10" s="38">
        <v>0</v>
      </c>
      <c r="L10" s="38">
        <v>690145540927</v>
      </c>
      <c r="M10" s="35">
        <f t="shared" si="0"/>
        <v>2512168302829</v>
      </c>
      <c r="N10"/>
    </row>
    <row r="11" spans="1:14" s="10" customFormat="1" ht="15" customHeight="1" hidden="1">
      <c r="A11" s="9">
        <v>5</v>
      </c>
      <c r="B11" s="10" t="s">
        <v>53</v>
      </c>
      <c r="C11" s="33">
        <v>13611467215</v>
      </c>
      <c r="D11" s="33">
        <v>0</v>
      </c>
      <c r="E11" s="33">
        <v>0</v>
      </c>
      <c r="F11" s="33">
        <v>0</v>
      </c>
      <c r="G11" s="33">
        <v>263507675421</v>
      </c>
      <c r="H11" s="33">
        <v>14635164360</v>
      </c>
      <c r="I11" s="33">
        <v>602881892453</v>
      </c>
      <c r="J11" s="33">
        <v>0</v>
      </c>
      <c r="K11" s="33">
        <v>0</v>
      </c>
      <c r="L11" s="33">
        <v>129372609080</v>
      </c>
      <c r="M11" s="35">
        <f t="shared" si="0"/>
        <v>1024008808529</v>
      </c>
      <c r="N11"/>
    </row>
    <row r="12" spans="1:13" ht="15" customHeight="1" hidden="1">
      <c r="A12" s="9">
        <v>6</v>
      </c>
      <c r="B12" s="10" t="s">
        <v>66</v>
      </c>
      <c r="C12" s="33">
        <v>26261612455</v>
      </c>
      <c r="D12" s="33">
        <v>0</v>
      </c>
      <c r="E12" s="33">
        <v>0</v>
      </c>
      <c r="F12" s="33">
        <v>0</v>
      </c>
      <c r="G12" s="33">
        <v>190778691107</v>
      </c>
      <c r="H12" s="33">
        <v>61744026032</v>
      </c>
      <c r="I12" s="33">
        <v>188819716786</v>
      </c>
      <c r="J12" s="33">
        <v>0</v>
      </c>
      <c r="K12" s="33">
        <v>54575600</v>
      </c>
      <c r="L12" s="33">
        <v>2089855999025</v>
      </c>
      <c r="M12" s="35">
        <f t="shared" si="0"/>
        <v>2557514621005</v>
      </c>
    </row>
    <row r="13" spans="1:13" ht="15" customHeight="1" hidden="1">
      <c r="A13" s="9">
        <v>7</v>
      </c>
      <c r="B13" s="10" t="s">
        <v>36</v>
      </c>
      <c r="C13" s="33">
        <v>54446497083</v>
      </c>
      <c r="D13" s="33">
        <v>0</v>
      </c>
      <c r="E13" s="33">
        <v>0</v>
      </c>
      <c r="F13" s="33">
        <v>0</v>
      </c>
      <c r="G13" s="33">
        <v>85757292620</v>
      </c>
      <c r="H13" s="33">
        <v>17145783151</v>
      </c>
      <c r="I13" s="33">
        <v>400570682813</v>
      </c>
      <c r="J13" s="33">
        <v>0</v>
      </c>
      <c r="K13" s="33">
        <v>0</v>
      </c>
      <c r="L13" s="33">
        <v>0</v>
      </c>
      <c r="M13" s="35">
        <f t="shared" si="0"/>
        <v>557920255667</v>
      </c>
    </row>
    <row r="14" spans="1:13" ht="15" customHeight="1" hidden="1">
      <c r="A14" s="9">
        <v>8</v>
      </c>
      <c r="B14" s="10" t="s">
        <v>42</v>
      </c>
      <c r="C14" s="33">
        <v>106466390105</v>
      </c>
      <c r="D14" s="33">
        <v>0</v>
      </c>
      <c r="E14" s="33">
        <v>0</v>
      </c>
      <c r="F14" s="33">
        <v>0</v>
      </c>
      <c r="G14" s="33">
        <v>16868534301</v>
      </c>
      <c r="H14" s="33">
        <v>0</v>
      </c>
      <c r="I14" s="33">
        <v>1408483146</v>
      </c>
      <c r="J14" s="33">
        <v>0</v>
      </c>
      <c r="K14" s="33">
        <v>0</v>
      </c>
      <c r="L14" s="33">
        <v>716024709333</v>
      </c>
      <c r="M14" s="35">
        <f t="shared" si="0"/>
        <v>840768116885</v>
      </c>
    </row>
    <row r="15" spans="1:13" ht="15" customHeight="1" hidden="1">
      <c r="A15" s="9">
        <v>9</v>
      </c>
      <c r="B15" s="10" t="s">
        <v>33</v>
      </c>
      <c r="C15" s="33">
        <v>345012139157</v>
      </c>
      <c r="D15" s="33">
        <v>10450300</v>
      </c>
      <c r="E15" s="33">
        <v>0</v>
      </c>
      <c r="F15" s="33">
        <v>0</v>
      </c>
      <c r="G15" s="33">
        <v>18238451552</v>
      </c>
      <c r="H15" s="33">
        <v>5254128614</v>
      </c>
      <c r="I15" s="33">
        <v>75900953510</v>
      </c>
      <c r="J15" s="33">
        <v>8381762</v>
      </c>
      <c r="K15" s="33">
        <v>178488924</v>
      </c>
      <c r="L15" s="33">
        <v>226037236140</v>
      </c>
      <c r="M15" s="35">
        <f t="shared" si="0"/>
        <v>670640229959</v>
      </c>
    </row>
    <row r="16" spans="1:13" ht="15" customHeight="1" hidden="1">
      <c r="A16" s="9">
        <v>10</v>
      </c>
      <c r="B16" s="10" t="s">
        <v>52</v>
      </c>
      <c r="C16" s="33">
        <v>38939683629</v>
      </c>
      <c r="D16" s="33">
        <v>0</v>
      </c>
      <c r="E16" s="33">
        <v>0</v>
      </c>
      <c r="F16" s="33">
        <v>0</v>
      </c>
      <c r="G16" s="33">
        <v>119257248376</v>
      </c>
      <c r="H16" s="33">
        <v>0</v>
      </c>
      <c r="I16" s="33">
        <v>0</v>
      </c>
      <c r="J16" s="33">
        <v>0</v>
      </c>
      <c r="K16" s="33">
        <v>0</v>
      </c>
      <c r="L16" s="33">
        <v>260194545387</v>
      </c>
      <c r="M16" s="35">
        <f t="shared" si="0"/>
        <v>418391477392</v>
      </c>
    </row>
    <row r="17" spans="1:13" ht="15" customHeight="1" hidden="1">
      <c r="A17" s="9">
        <v>11</v>
      </c>
      <c r="B17" s="10" t="s">
        <v>45</v>
      </c>
      <c r="C17" s="33">
        <v>18098813054</v>
      </c>
      <c r="D17" s="33">
        <v>0</v>
      </c>
      <c r="E17" s="33">
        <v>0</v>
      </c>
      <c r="F17" s="33">
        <v>0</v>
      </c>
      <c r="G17" s="33">
        <v>123693692</v>
      </c>
      <c r="H17" s="33">
        <v>2497067160</v>
      </c>
      <c r="I17" s="33">
        <v>16637016350</v>
      </c>
      <c r="J17" s="33">
        <v>0</v>
      </c>
      <c r="K17" s="33">
        <v>0</v>
      </c>
      <c r="L17" s="33">
        <v>79385444198</v>
      </c>
      <c r="M17" s="35">
        <f>SUM(C17:L17)</f>
        <v>116742034454</v>
      </c>
    </row>
    <row r="18" spans="1:13" ht="15" customHeight="1" hidden="1">
      <c r="A18" s="9">
        <v>12</v>
      </c>
      <c r="B18" s="10" t="s">
        <v>57</v>
      </c>
      <c r="C18" s="33">
        <v>156897229</v>
      </c>
      <c r="D18" s="33">
        <v>0</v>
      </c>
      <c r="E18" s="33">
        <v>0</v>
      </c>
      <c r="F18" s="33">
        <v>0</v>
      </c>
      <c r="G18" s="33">
        <v>303075230709</v>
      </c>
      <c r="H18" s="33">
        <v>26860862344</v>
      </c>
      <c r="I18" s="33">
        <v>865243764144</v>
      </c>
      <c r="J18" s="33">
        <v>0</v>
      </c>
      <c r="K18" s="33">
        <v>0</v>
      </c>
      <c r="L18" s="33">
        <v>988297027676</v>
      </c>
      <c r="M18" s="35">
        <f t="shared" si="0"/>
        <v>2183633782102</v>
      </c>
    </row>
    <row r="19" spans="1:13" ht="15" customHeight="1" hidden="1">
      <c r="A19" s="9">
        <v>13</v>
      </c>
      <c r="B19" s="10" t="s">
        <v>37</v>
      </c>
      <c r="C19" s="33">
        <v>37849371388</v>
      </c>
      <c r="D19" s="33">
        <v>0</v>
      </c>
      <c r="E19" s="33">
        <v>0</v>
      </c>
      <c r="F19" s="33">
        <v>0</v>
      </c>
      <c r="G19" s="33">
        <v>48652671880</v>
      </c>
      <c r="H19" s="33">
        <v>4906712464</v>
      </c>
      <c r="I19" s="33">
        <v>1507803044</v>
      </c>
      <c r="J19" s="33">
        <v>0</v>
      </c>
      <c r="K19" s="33">
        <v>0</v>
      </c>
      <c r="L19" s="33">
        <v>306375406924</v>
      </c>
      <c r="M19" s="35">
        <f t="shared" si="0"/>
        <v>399291965700</v>
      </c>
    </row>
    <row r="20" spans="1:13" ht="15" customHeight="1" hidden="1">
      <c r="A20" s="9">
        <v>14</v>
      </c>
      <c r="B20" s="10" t="s">
        <v>50</v>
      </c>
      <c r="C20" s="33">
        <v>6237835912</v>
      </c>
      <c r="D20" s="33">
        <v>5885600</v>
      </c>
      <c r="E20" s="33">
        <v>0</v>
      </c>
      <c r="F20" s="33">
        <v>0</v>
      </c>
      <c r="G20" s="33">
        <v>7648155797</v>
      </c>
      <c r="H20" s="33">
        <v>14167622827</v>
      </c>
      <c r="I20" s="33">
        <v>3456013829</v>
      </c>
      <c r="J20" s="33">
        <v>0</v>
      </c>
      <c r="K20" s="33">
        <v>0</v>
      </c>
      <c r="L20" s="33">
        <v>22796862542</v>
      </c>
      <c r="M20" s="35">
        <f t="shared" si="0"/>
        <v>54312376507</v>
      </c>
    </row>
    <row r="21" spans="1:13" ht="15" customHeight="1" hidden="1">
      <c r="A21" s="9">
        <v>15</v>
      </c>
      <c r="B21" s="10" t="s">
        <v>48</v>
      </c>
      <c r="C21" s="33">
        <v>173939579956</v>
      </c>
      <c r="D21" s="33">
        <v>6510000</v>
      </c>
      <c r="E21" s="33">
        <v>0</v>
      </c>
      <c r="F21" s="33">
        <v>0</v>
      </c>
      <c r="G21" s="33">
        <v>54009992544</v>
      </c>
      <c r="H21" s="33">
        <v>56481508689</v>
      </c>
      <c r="I21" s="33">
        <v>24222212700</v>
      </c>
      <c r="J21" s="33">
        <v>6050162</v>
      </c>
      <c r="K21" s="33">
        <v>60346980</v>
      </c>
      <c r="L21" s="33">
        <v>77519524700</v>
      </c>
      <c r="M21" s="35">
        <f t="shared" si="0"/>
        <v>386245725731</v>
      </c>
    </row>
    <row r="22" spans="1:13" ht="15" customHeight="1" hidden="1">
      <c r="A22" s="9">
        <v>16</v>
      </c>
      <c r="B22" s="10" t="s">
        <v>34</v>
      </c>
      <c r="C22" s="33">
        <v>17889171068</v>
      </c>
      <c r="D22" s="33">
        <v>0</v>
      </c>
      <c r="E22" s="33">
        <v>0</v>
      </c>
      <c r="F22" s="33">
        <v>0</v>
      </c>
      <c r="G22" s="33">
        <v>1996712860</v>
      </c>
      <c r="H22" s="33">
        <v>47834597</v>
      </c>
      <c r="I22" s="33">
        <v>19575654381</v>
      </c>
      <c r="J22" s="33">
        <v>0</v>
      </c>
      <c r="K22" s="33">
        <v>0</v>
      </c>
      <c r="L22" s="33">
        <v>88715023183</v>
      </c>
      <c r="M22" s="35">
        <f t="shared" si="0"/>
        <v>128224396089</v>
      </c>
    </row>
    <row r="23" spans="1:13" ht="15" customHeight="1" hidden="1">
      <c r="A23" s="9">
        <v>17</v>
      </c>
      <c r="B23" s="10" t="s">
        <v>17</v>
      </c>
      <c r="C23" s="33">
        <v>58955900240</v>
      </c>
      <c r="D23" s="33">
        <v>0</v>
      </c>
      <c r="E23" s="33">
        <v>0</v>
      </c>
      <c r="F23" s="33">
        <v>0</v>
      </c>
      <c r="G23" s="33">
        <v>13718927508</v>
      </c>
      <c r="H23" s="33">
        <v>149090044</v>
      </c>
      <c r="I23" s="33">
        <v>8924749654</v>
      </c>
      <c r="J23" s="33">
        <v>8315101</v>
      </c>
      <c r="K23" s="33">
        <v>0</v>
      </c>
      <c r="L23" s="33">
        <v>36170151375</v>
      </c>
      <c r="M23" s="35">
        <f t="shared" si="0"/>
        <v>117927133922</v>
      </c>
    </row>
    <row r="24" spans="1:13" ht="15" customHeight="1" hidden="1">
      <c r="A24" s="9">
        <f>A23+1</f>
        <v>18</v>
      </c>
      <c r="B24" s="10" t="s">
        <v>18</v>
      </c>
      <c r="C24" s="33">
        <v>7833362728</v>
      </c>
      <c r="D24" s="33">
        <v>0</v>
      </c>
      <c r="E24" s="33">
        <v>0</v>
      </c>
      <c r="F24" s="33">
        <v>0</v>
      </c>
      <c r="G24" s="33">
        <v>33756944642</v>
      </c>
      <c r="H24" s="33">
        <v>12898312139</v>
      </c>
      <c r="I24" s="33">
        <v>424703811646</v>
      </c>
      <c r="J24" s="33">
        <v>0</v>
      </c>
      <c r="K24" s="33">
        <v>0</v>
      </c>
      <c r="L24" s="33">
        <v>513368307104</v>
      </c>
      <c r="M24" s="35">
        <f t="shared" si="0"/>
        <v>992560738259</v>
      </c>
    </row>
    <row r="25" spans="1:13" ht="15" customHeight="1" hidden="1">
      <c r="A25" s="9">
        <f aca="true" t="shared" si="1" ref="A25:A41">A24+1</f>
        <v>19</v>
      </c>
      <c r="B25" s="10" t="s">
        <v>60</v>
      </c>
      <c r="C25" s="33">
        <v>8749215927</v>
      </c>
      <c r="D25" s="33">
        <v>2480000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4511992171</v>
      </c>
      <c r="M25" s="35">
        <f t="shared" si="0"/>
        <v>13263688098</v>
      </c>
    </row>
    <row r="26" spans="1:13" ht="15" customHeight="1" hidden="1">
      <c r="A26" s="9">
        <f t="shared" si="1"/>
        <v>20</v>
      </c>
      <c r="B26" s="10" t="s">
        <v>47</v>
      </c>
      <c r="C26" s="38">
        <v>11717028617</v>
      </c>
      <c r="D26" s="38">
        <v>0</v>
      </c>
      <c r="E26" s="38">
        <v>2053458</v>
      </c>
      <c r="F26" s="40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3386960723</v>
      </c>
      <c r="M26" s="35">
        <f t="shared" si="0"/>
        <v>15106042798</v>
      </c>
    </row>
    <row r="27" spans="1:13" ht="11.25" customHeight="1" hidden="1">
      <c r="A27" s="9">
        <f t="shared" si="1"/>
        <v>21</v>
      </c>
      <c r="B27" s="10" t="s">
        <v>46</v>
      </c>
      <c r="C27" s="33">
        <v>69092006784</v>
      </c>
      <c r="D27" s="33">
        <v>2015000</v>
      </c>
      <c r="E27" s="33">
        <v>2053458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5">
        <f t="shared" si="0"/>
        <v>69096075242</v>
      </c>
    </row>
    <row r="28" spans="1:13" ht="15" customHeight="1" hidden="1">
      <c r="A28" s="9">
        <f t="shared" si="1"/>
        <v>22</v>
      </c>
      <c r="B28" s="10" t="s">
        <v>49</v>
      </c>
      <c r="C28" s="33">
        <v>9332923590</v>
      </c>
      <c r="D28" s="33">
        <v>5114600</v>
      </c>
      <c r="E28" s="33">
        <v>0</v>
      </c>
      <c r="F28" s="33">
        <v>0</v>
      </c>
      <c r="G28" s="46">
        <v>0</v>
      </c>
      <c r="H28" s="33">
        <v>8723809</v>
      </c>
      <c r="I28" s="33">
        <v>0</v>
      </c>
      <c r="J28" s="33">
        <v>0</v>
      </c>
      <c r="K28" s="33">
        <v>0</v>
      </c>
      <c r="L28" s="33">
        <v>1836847250</v>
      </c>
      <c r="M28" s="35">
        <f t="shared" si="0"/>
        <v>11183609249</v>
      </c>
    </row>
    <row r="29" spans="1:13" ht="15" customHeight="1" hidden="1">
      <c r="A29" s="9">
        <f t="shared" si="1"/>
        <v>23</v>
      </c>
      <c r="B29" s="10" t="s">
        <v>19</v>
      </c>
      <c r="C29" s="33">
        <v>10335191864</v>
      </c>
      <c r="D29" s="33">
        <v>5890000</v>
      </c>
      <c r="E29" s="33">
        <v>0</v>
      </c>
      <c r="F29" s="33">
        <v>0</v>
      </c>
      <c r="G29" s="33">
        <v>1365910041</v>
      </c>
      <c r="H29" s="33">
        <v>0</v>
      </c>
      <c r="I29" s="33">
        <v>0</v>
      </c>
      <c r="J29" s="33">
        <v>0</v>
      </c>
      <c r="K29" s="33">
        <v>141058</v>
      </c>
      <c r="L29" s="33">
        <v>0</v>
      </c>
      <c r="M29" s="35">
        <f t="shared" si="0"/>
        <v>11707132963</v>
      </c>
    </row>
    <row r="30" spans="1:13" ht="15" customHeight="1" hidden="1">
      <c r="A30" s="9">
        <f t="shared" si="1"/>
        <v>24</v>
      </c>
      <c r="B30" s="10" t="s">
        <v>31</v>
      </c>
      <c r="C30" s="33">
        <v>846603005</v>
      </c>
      <c r="D30" s="161">
        <v>620000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6050162</v>
      </c>
      <c r="K30" s="33">
        <v>0</v>
      </c>
      <c r="L30" s="33">
        <v>0</v>
      </c>
      <c r="M30" s="110">
        <f t="shared" si="0"/>
        <v>853273167</v>
      </c>
    </row>
    <row r="31" spans="1:13" ht="15" customHeight="1" hidden="1">
      <c r="A31" s="9">
        <f t="shared" si="1"/>
        <v>25</v>
      </c>
      <c r="B31" s="10" t="s">
        <v>44</v>
      </c>
      <c r="C31" s="33">
        <v>9924403007</v>
      </c>
      <c r="D31" s="33">
        <v>19839000</v>
      </c>
      <c r="E31" s="33">
        <v>0</v>
      </c>
      <c r="F31" s="33">
        <v>0</v>
      </c>
      <c r="G31" s="33">
        <v>0</v>
      </c>
      <c r="H31" s="33">
        <v>0</v>
      </c>
      <c r="I31" s="46">
        <v>0</v>
      </c>
      <c r="J31" s="33">
        <v>66661</v>
      </c>
      <c r="K31" s="33">
        <v>0</v>
      </c>
      <c r="L31" s="33">
        <v>2346193936</v>
      </c>
      <c r="M31" s="35">
        <f t="shared" si="0"/>
        <v>12290502604</v>
      </c>
    </row>
    <row r="32" spans="1:13" ht="15" customHeight="1" hidden="1">
      <c r="A32" s="9">
        <f t="shared" si="1"/>
        <v>26</v>
      </c>
      <c r="B32" s="10" t="s">
        <v>38</v>
      </c>
      <c r="C32" s="33">
        <v>3168130253</v>
      </c>
      <c r="D32" s="33">
        <v>320000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5">
        <f t="shared" si="0"/>
        <v>3168450253</v>
      </c>
    </row>
    <row r="33" spans="1:13" ht="15" customHeight="1" hidden="1">
      <c r="A33" s="9">
        <f t="shared" si="1"/>
        <v>27</v>
      </c>
      <c r="B33" s="10" t="s">
        <v>32</v>
      </c>
      <c r="C33" s="33">
        <v>7148212166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58498840</v>
      </c>
      <c r="M33" s="35">
        <f t="shared" si="0"/>
        <v>7206711006</v>
      </c>
    </row>
    <row r="34" spans="1:13" ht="15" customHeight="1" hidden="1">
      <c r="A34" s="9">
        <f t="shared" si="1"/>
        <v>28</v>
      </c>
      <c r="B34" s="10" t="s">
        <v>40</v>
      </c>
      <c r="C34" s="33">
        <v>2951724004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5">
        <f t="shared" si="0"/>
        <v>2951724004</v>
      </c>
    </row>
    <row r="35" spans="1:13" ht="15" customHeight="1" hidden="1">
      <c r="A35" s="9">
        <f t="shared" si="1"/>
        <v>29</v>
      </c>
      <c r="B35" s="10" t="s">
        <v>30</v>
      </c>
      <c r="C35" s="33">
        <v>1113149723</v>
      </c>
      <c r="D35" s="33">
        <v>0</v>
      </c>
      <c r="E35" s="33">
        <v>0</v>
      </c>
      <c r="F35" s="33">
        <v>0</v>
      </c>
      <c r="G35" s="33">
        <v>1332534841</v>
      </c>
      <c r="H35" s="33">
        <v>30102850</v>
      </c>
      <c r="I35" s="33">
        <v>0</v>
      </c>
      <c r="J35" s="33">
        <v>0</v>
      </c>
      <c r="K35" s="33">
        <v>0</v>
      </c>
      <c r="L35" s="33">
        <v>2719380331</v>
      </c>
      <c r="M35" s="35">
        <f t="shared" si="0"/>
        <v>5195167745</v>
      </c>
    </row>
    <row r="36" spans="1:13" ht="15" customHeight="1" hidden="1">
      <c r="A36" s="9">
        <f t="shared" si="1"/>
        <v>30</v>
      </c>
      <c r="B36" s="10" t="s">
        <v>43</v>
      </c>
      <c r="C36" s="33">
        <v>4242645605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5">
        <f t="shared" si="0"/>
        <v>4242645605</v>
      </c>
    </row>
    <row r="37" spans="1:13" ht="15" customHeight="1" hidden="1">
      <c r="A37" s="9">
        <f t="shared" si="1"/>
        <v>31</v>
      </c>
      <c r="B37" s="10" t="s">
        <v>41</v>
      </c>
      <c r="C37" s="33">
        <v>57726420894</v>
      </c>
      <c r="D37" s="33">
        <v>0</v>
      </c>
      <c r="E37" s="33">
        <v>0</v>
      </c>
      <c r="F37" s="33">
        <v>0</v>
      </c>
      <c r="G37" s="33">
        <v>9109930533</v>
      </c>
      <c r="H37" s="33">
        <v>615740472</v>
      </c>
      <c r="I37" s="33">
        <v>4307312700</v>
      </c>
      <c r="J37" s="33">
        <v>0</v>
      </c>
      <c r="K37" s="33">
        <v>3440146384</v>
      </c>
      <c r="L37" s="33">
        <v>330633918852</v>
      </c>
      <c r="M37" s="35">
        <f>SUM(C37:L37)</f>
        <v>405833469835</v>
      </c>
    </row>
    <row r="38" spans="1:13" ht="15" customHeight="1" hidden="1">
      <c r="A38" s="9">
        <f t="shared" si="1"/>
        <v>32</v>
      </c>
      <c r="B38" s="10" t="s">
        <v>65</v>
      </c>
      <c r="C38" s="33">
        <v>21073500</v>
      </c>
      <c r="D38" s="33">
        <v>0</v>
      </c>
      <c r="E38" s="33">
        <v>0</v>
      </c>
      <c r="F38" s="33">
        <v>0</v>
      </c>
      <c r="G38" s="33">
        <v>62601342385</v>
      </c>
      <c r="H38" s="33">
        <v>717681059</v>
      </c>
      <c r="I38" s="33">
        <v>87938977114</v>
      </c>
      <c r="J38" s="33">
        <v>0</v>
      </c>
      <c r="K38" s="33">
        <v>0</v>
      </c>
      <c r="L38" s="33">
        <v>1441161675214</v>
      </c>
      <c r="M38" s="35">
        <f>SUM(C38:L38)</f>
        <v>1592440749272</v>
      </c>
    </row>
    <row r="39" spans="1:13" ht="15" customHeight="1" hidden="1">
      <c r="A39" s="9">
        <f t="shared" si="1"/>
        <v>33</v>
      </c>
      <c r="B39" s="10" t="s">
        <v>67</v>
      </c>
      <c r="C39" s="33">
        <v>82978525497</v>
      </c>
      <c r="D39" s="33">
        <v>1085000</v>
      </c>
      <c r="E39" s="33">
        <v>0</v>
      </c>
      <c r="F39" s="33">
        <v>0</v>
      </c>
      <c r="G39" s="33">
        <v>45343048</v>
      </c>
      <c r="H39" s="33">
        <v>10658963996</v>
      </c>
      <c r="I39" s="33">
        <v>0</v>
      </c>
      <c r="J39" s="33">
        <v>0</v>
      </c>
      <c r="K39" s="33">
        <v>0</v>
      </c>
      <c r="L39" s="33">
        <v>2565373460</v>
      </c>
      <c r="M39" s="35">
        <f>SUM(C39:L39)</f>
        <v>96249291001</v>
      </c>
    </row>
    <row r="40" spans="1:13" ht="15" customHeight="1" hidden="1">
      <c r="A40" s="9">
        <f t="shared" si="1"/>
        <v>34</v>
      </c>
      <c r="B40" s="10" t="s">
        <v>56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5">
        <f>SUM(C40:L40)</f>
        <v>0</v>
      </c>
    </row>
    <row r="41" spans="1:13" ht="15" customHeight="1" hidden="1" thickBot="1">
      <c r="A41" s="9">
        <f t="shared" si="1"/>
        <v>35</v>
      </c>
      <c r="B41" s="18" t="s">
        <v>125</v>
      </c>
      <c r="C41" s="34">
        <v>22629509317</v>
      </c>
      <c r="D41" s="34">
        <v>0</v>
      </c>
      <c r="E41" s="34">
        <v>0</v>
      </c>
      <c r="F41" s="34">
        <v>0</v>
      </c>
      <c r="G41" s="34">
        <v>12393656</v>
      </c>
      <c r="H41" s="34">
        <v>335714058</v>
      </c>
      <c r="I41" s="34">
        <v>5610977957</v>
      </c>
      <c r="J41" s="34">
        <v>0</v>
      </c>
      <c r="K41" s="34">
        <v>0</v>
      </c>
      <c r="L41" s="34">
        <v>18045079396</v>
      </c>
      <c r="M41" s="47">
        <f>SUM(C41:L41)</f>
        <v>46633674384</v>
      </c>
    </row>
    <row r="42" spans="1:13" ht="15" customHeight="1" hidden="1" thickBot="1" thickTop="1">
      <c r="A42" s="37"/>
      <c r="B42" s="31" t="s">
        <v>64</v>
      </c>
      <c r="C42" s="41">
        <f aca="true" t="shared" si="2" ref="C42:M42">SUM(C7:C41)</f>
        <v>1772204074485</v>
      </c>
      <c r="D42" s="41">
        <f t="shared" si="2"/>
        <v>67128400</v>
      </c>
      <c r="E42" s="41">
        <f t="shared" si="2"/>
        <v>4106916</v>
      </c>
      <c r="F42" s="41">
        <f t="shared" si="2"/>
        <v>0</v>
      </c>
      <c r="G42" s="41">
        <f t="shared" si="2"/>
        <v>3341702813766</v>
      </c>
      <c r="H42" s="41">
        <f t="shared" si="2"/>
        <v>535457551578</v>
      </c>
      <c r="I42" s="41">
        <f t="shared" si="2"/>
        <v>5081529282078</v>
      </c>
      <c r="J42" s="41">
        <f t="shared" si="2"/>
        <v>28863848</v>
      </c>
      <c r="K42" s="41">
        <f t="shared" si="2"/>
        <v>3733698946</v>
      </c>
      <c r="L42" s="41">
        <f t="shared" si="2"/>
        <v>10955126907224</v>
      </c>
      <c r="M42" s="41">
        <f t="shared" si="2"/>
        <v>21689854427241</v>
      </c>
    </row>
    <row r="43" spans="1:13" ht="15" customHeight="1" hidden="1" thickBot="1" thickTop="1">
      <c r="A43" s="37"/>
      <c r="B43" s="19" t="s">
        <v>39</v>
      </c>
      <c r="C43" s="41">
        <v>1377823948705</v>
      </c>
      <c r="D43" s="41">
        <v>97122140</v>
      </c>
      <c r="E43" s="41">
        <v>65720250</v>
      </c>
      <c r="F43" s="41">
        <v>0</v>
      </c>
      <c r="G43" s="41">
        <v>2478950515094</v>
      </c>
      <c r="H43" s="41">
        <v>536574743438</v>
      </c>
      <c r="I43" s="41">
        <v>4860365347606</v>
      </c>
      <c r="J43" s="41">
        <v>110764488</v>
      </c>
      <c r="K43" s="41">
        <v>198804194</v>
      </c>
      <c r="L43" s="41">
        <v>7565938234473</v>
      </c>
      <c r="M43" s="41">
        <v>16820125200388</v>
      </c>
    </row>
    <row r="51" ht="2.25" customHeight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5" ht="14.25" customHeight="1"/>
    <row r="66" spans="1:13" ht="12" customHeight="1">
      <c r="A66" s="172" t="s">
        <v>58</v>
      </c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</row>
    <row r="67" spans="1:13" ht="15" customHeight="1">
      <c r="A67" s="174" t="s">
        <v>131</v>
      </c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</row>
    <row r="68" spans="1:13" ht="21.75" customHeight="1">
      <c r="A68" s="174" t="s">
        <v>132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</row>
    <row r="69" spans="1:13" ht="15" customHeight="1">
      <c r="A69" s="4"/>
      <c r="B69" s="171" t="s">
        <v>2</v>
      </c>
      <c r="C69" s="171"/>
      <c r="D69" s="171"/>
      <c r="E69" s="171"/>
      <c r="F69" s="171"/>
      <c r="G69" s="171"/>
      <c r="H69" s="171"/>
      <c r="I69" s="171"/>
      <c r="J69" s="171"/>
      <c r="K69" s="171"/>
      <c r="L69" s="5" t="s">
        <v>13</v>
      </c>
      <c r="M69" s="6"/>
    </row>
    <row r="70" spans="1:13" ht="15" customHeight="1">
      <c r="A70" s="13"/>
      <c r="B70" s="14" t="s">
        <v>0</v>
      </c>
      <c r="C70" s="14" t="s">
        <v>61</v>
      </c>
      <c r="D70" s="14" t="s">
        <v>3</v>
      </c>
      <c r="E70" s="14" t="s">
        <v>4</v>
      </c>
      <c r="F70" s="14" t="s">
        <v>5</v>
      </c>
      <c r="G70" s="14" t="s">
        <v>6</v>
      </c>
      <c r="H70" s="14" t="s">
        <v>7</v>
      </c>
      <c r="I70" s="14" t="s">
        <v>8</v>
      </c>
      <c r="J70" s="14" t="s">
        <v>9</v>
      </c>
      <c r="K70" s="14" t="s">
        <v>12</v>
      </c>
      <c r="L70" s="14" t="s">
        <v>11</v>
      </c>
      <c r="M70" s="15" t="s">
        <v>10</v>
      </c>
    </row>
    <row r="71" spans="1:13" ht="15" customHeight="1">
      <c r="A71" s="9">
        <v>1</v>
      </c>
      <c r="B71" s="16" t="str">
        <f aca="true" t="shared" si="3" ref="B71:B87">B7</f>
        <v>BICE CORREDORES DE BOLSA S.A.</v>
      </c>
      <c r="C71" s="17">
        <f aca="true" t="shared" si="4" ref="C71:C104">C7/1000000</f>
        <v>36221.964883</v>
      </c>
      <c r="D71" s="17">
        <f aca="true" t="shared" si="5" ref="D71:L86">D7/1000000</f>
        <v>4.97</v>
      </c>
      <c r="E71" s="17">
        <f t="shared" si="5"/>
        <v>0</v>
      </c>
      <c r="F71" s="17">
        <f t="shared" si="5"/>
        <v>0</v>
      </c>
      <c r="G71" s="17">
        <f t="shared" si="5"/>
        <v>540688.029843</v>
      </c>
      <c r="H71" s="17">
        <f t="shared" si="5"/>
        <v>53215.016279</v>
      </c>
      <c r="I71" s="17">
        <f t="shared" si="5"/>
        <v>433227.996807</v>
      </c>
      <c r="J71" s="17">
        <f t="shared" si="5"/>
        <v>0</v>
      </c>
      <c r="K71" s="17">
        <f t="shared" si="5"/>
        <v>0</v>
      </c>
      <c r="L71" s="17">
        <f t="shared" si="5"/>
        <v>398460.622202</v>
      </c>
      <c r="M71" s="45">
        <f>SUM(C71:L71)</f>
        <v>1461818.6000140002</v>
      </c>
    </row>
    <row r="72" spans="1:13" s="3" customFormat="1" ht="15" customHeight="1">
      <c r="A72" s="9">
        <v>2</v>
      </c>
      <c r="B72" s="16" t="str">
        <f t="shared" si="3"/>
        <v>BANCHILE CORREDORES DE BOLSA S.A.</v>
      </c>
      <c r="C72" s="17">
        <f t="shared" si="4"/>
        <v>444799.984684</v>
      </c>
      <c r="D72" s="17">
        <f t="shared" si="5"/>
        <v>0</v>
      </c>
      <c r="E72" s="17">
        <f t="shared" si="5"/>
        <v>0</v>
      </c>
      <c r="F72" s="17">
        <f t="shared" si="5"/>
        <v>0</v>
      </c>
      <c r="G72" s="17">
        <f t="shared" si="5"/>
        <v>160898.098615</v>
      </c>
      <c r="H72" s="17">
        <f t="shared" si="5"/>
        <v>14969.078877</v>
      </c>
      <c r="I72" s="17">
        <f t="shared" si="5"/>
        <v>342516.831546</v>
      </c>
      <c r="J72" s="17">
        <f t="shared" si="5"/>
        <v>0</v>
      </c>
      <c r="K72" s="17">
        <f t="shared" si="5"/>
        <v>0</v>
      </c>
      <c r="L72" s="17">
        <f t="shared" si="5"/>
        <v>2473547.192154</v>
      </c>
      <c r="M72" s="45">
        <f>SUM(C72:L72)</f>
        <v>3436731.185876</v>
      </c>
    </row>
    <row r="73" spans="1:13" s="3" customFormat="1" ht="15" customHeight="1">
      <c r="A73" s="9">
        <v>3</v>
      </c>
      <c r="B73" s="16" t="str">
        <f t="shared" si="3"/>
        <v>SANTIAGO CORREDORES DE BOLSA LTDA.</v>
      </c>
      <c r="C73" s="17">
        <f t="shared" si="4"/>
        <v>25647.267388</v>
      </c>
      <c r="D73" s="17">
        <f t="shared" si="5"/>
        <v>1.9489</v>
      </c>
      <c r="E73" s="17">
        <f t="shared" si="5"/>
        <v>0</v>
      </c>
      <c r="F73" s="17">
        <f t="shared" si="5"/>
        <v>0</v>
      </c>
      <c r="G73" s="17">
        <f t="shared" si="5"/>
        <v>643108.216445</v>
      </c>
      <c r="H73" s="17">
        <f t="shared" si="5"/>
        <v>166551.000934</v>
      </c>
      <c r="I73" s="17">
        <f t="shared" si="5"/>
        <v>646629.250327</v>
      </c>
      <c r="J73" s="17">
        <f t="shared" si="5"/>
        <v>0</v>
      </c>
      <c r="K73" s="17">
        <f t="shared" si="5"/>
        <v>0</v>
      </c>
      <c r="L73" s="17">
        <f t="shared" si="5"/>
        <v>51594.785101</v>
      </c>
      <c r="M73" s="45">
        <f>SUM(C73:L73)</f>
        <v>1533532.469095</v>
      </c>
    </row>
    <row r="74" spans="1:13" s="3" customFormat="1" ht="15" customHeight="1">
      <c r="A74" s="9">
        <v>4</v>
      </c>
      <c r="B74" s="16" t="str">
        <f t="shared" si="3"/>
        <v>BBVA CORREDORES DE BOLSA S.A.</v>
      </c>
      <c r="C74" s="17">
        <f t="shared" si="4"/>
        <v>57859.372558</v>
      </c>
      <c r="D74" s="17">
        <f t="shared" si="5"/>
        <v>0</v>
      </c>
      <c r="E74" s="17">
        <f t="shared" si="5"/>
        <v>0</v>
      </c>
      <c r="F74" s="17">
        <f t="shared" si="5"/>
        <v>0</v>
      </c>
      <c r="G74" s="17">
        <f t="shared" si="5"/>
        <v>765150.79135</v>
      </c>
      <c r="H74" s="17">
        <f t="shared" si="5"/>
        <v>71567.416823</v>
      </c>
      <c r="I74" s="17">
        <f t="shared" si="5"/>
        <v>927445.181171</v>
      </c>
      <c r="J74" s="17">
        <f t="shared" si="5"/>
        <v>0</v>
      </c>
      <c r="K74" s="17">
        <f t="shared" si="5"/>
        <v>0</v>
      </c>
      <c r="L74" s="17">
        <f t="shared" si="5"/>
        <v>690145.540927</v>
      </c>
      <c r="M74" s="45">
        <f>SUM(C74:L74)</f>
        <v>2512168.302829</v>
      </c>
    </row>
    <row r="75" spans="1:13" s="2" customFormat="1" ht="15" customHeight="1">
      <c r="A75" s="9">
        <v>5</v>
      </c>
      <c r="B75" s="16" t="str">
        <f t="shared" si="3"/>
        <v>SCOTIA SUD AMERICANO CORREDORES DE BOLSA S.A.</v>
      </c>
      <c r="C75" s="17">
        <f t="shared" si="4"/>
        <v>13611.467215</v>
      </c>
      <c r="D75" s="17">
        <f t="shared" si="5"/>
        <v>0</v>
      </c>
      <c r="E75" s="17">
        <f t="shared" si="5"/>
        <v>0</v>
      </c>
      <c r="F75" s="17">
        <f t="shared" si="5"/>
        <v>0</v>
      </c>
      <c r="G75" s="17">
        <f t="shared" si="5"/>
        <v>263507.675421</v>
      </c>
      <c r="H75" s="17">
        <f t="shared" si="5"/>
        <v>14635.16436</v>
      </c>
      <c r="I75" s="17">
        <f t="shared" si="5"/>
        <v>602881.892453</v>
      </c>
      <c r="J75" s="17">
        <f t="shared" si="5"/>
        <v>0</v>
      </c>
      <c r="K75" s="17">
        <f t="shared" si="5"/>
        <v>0</v>
      </c>
      <c r="L75" s="17">
        <f t="shared" si="5"/>
        <v>129372.60908</v>
      </c>
      <c r="M75" s="45">
        <f>SUM(C75:L75)</f>
        <v>1024008.8085289999</v>
      </c>
    </row>
    <row r="76" spans="1:13" s="2" customFormat="1" ht="15" customHeight="1">
      <c r="A76" s="9">
        <v>6</v>
      </c>
      <c r="B76" s="16" t="str">
        <f t="shared" si="3"/>
        <v>VALORES SECURITY S.A. CORREDORES  DE BOLSA</v>
      </c>
      <c r="C76" s="17">
        <f t="shared" si="4"/>
        <v>26261.612455</v>
      </c>
      <c r="D76" s="17">
        <f t="shared" si="5"/>
        <v>0</v>
      </c>
      <c r="E76" s="17">
        <f t="shared" si="5"/>
        <v>0</v>
      </c>
      <c r="F76" s="17">
        <f t="shared" si="5"/>
        <v>0</v>
      </c>
      <c r="G76" s="17">
        <f t="shared" si="5"/>
        <v>190778.691107</v>
      </c>
      <c r="H76" s="17">
        <f t="shared" si="5"/>
        <v>61744.026032</v>
      </c>
      <c r="I76" s="17">
        <f t="shared" si="5"/>
        <v>188819.716786</v>
      </c>
      <c r="J76" s="17">
        <f t="shared" si="5"/>
        <v>0</v>
      </c>
      <c r="K76" s="17">
        <f t="shared" si="5"/>
        <v>54.5756</v>
      </c>
      <c r="L76" s="17">
        <f t="shared" si="5"/>
        <v>2089855.999025</v>
      </c>
      <c r="M76" s="45">
        <f aca="true" t="shared" si="6" ref="M76:M104">SUM(C76:L76)</f>
        <v>2557514.621005</v>
      </c>
    </row>
    <row r="77" spans="1:13" ht="15" customHeight="1">
      <c r="A77" s="9">
        <v>7</v>
      </c>
      <c r="B77" s="16" t="str">
        <f t="shared" si="3"/>
        <v>BCI CORREDOR DE BOLSA S.A.</v>
      </c>
      <c r="C77" s="17">
        <f t="shared" si="4"/>
        <v>54446.497083</v>
      </c>
      <c r="D77" s="17">
        <f t="shared" si="5"/>
        <v>0</v>
      </c>
      <c r="E77" s="17">
        <f t="shared" si="5"/>
        <v>0</v>
      </c>
      <c r="F77" s="17">
        <f t="shared" si="5"/>
        <v>0</v>
      </c>
      <c r="G77" s="17">
        <f t="shared" si="5"/>
        <v>85757.29262</v>
      </c>
      <c r="H77" s="17">
        <f t="shared" si="5"/>
        <v>17145.783151</v>
      </c>
      <c r="I77" s="17">
        <f t="shared" si="5"/>
        <v>400570.682813</v>
      </c>
      <c r="J77" s="17">
        <f t="shared" si="5"/>
        <v>0</v>
      </c>
      <c r="K77" s="17">
        <f t="shared" si="5"/>
        <v>0</v>
      </c>
      <c r="L77" s="17">
        <f t="shared" si="5"/>
        <v>0</v>
      </c>
      <c r="M77" s="45">
        <f t="shared" si="6"/>
        <v>557920.255667</v>
      </c>
    </row>
    <row r="78" spans="1:13" ht="15" customHeight="1">
      <c r="A78" s="9">
        <v>8</v>
      </c>
      <c r="B78" s="16" t="str">
        <f t="shared" si="3"/>
        <v>SANTANDER INVESTMENT S.A. C. DE BOLSA</v>
      </c>
      <c r="C78" s="17">
        <f t="shared" si="4"/>
        <v>106466.390105</v>
      </c>
      <c r="D78" s="17">
        <f t="shared" si="5"/>
        <v>0</v>
      </c>
      <c r="E78" s="17">
        <f t="shared" si="5"/>
        <v>0</v>
      </c>
      <c r="F78" s="17">
        <f t="shared" si="5"/>
        <v>0</v>
      </c>
      <c r="G78" s="17">
        <f t="shared" si="5"/>
        <v>16868.534301</v>
      </c>
      <c r="H78" s="17">
        <f t="shared" si="5"/>
        <v>0</v>
      </c>
      <c r="I78" s="17">
        <f t="shared" si="5"/>
        <v>1408.483146</v>
      </c>
      <c r="J78" s="17">
        <f t="shared" si="5"/>
        <v>0</v>
      </c>
      <c r="K78" s="17">
        <f t="shared" si="5"/>
        <v>0</v>
      </c>
      <c r="L78" s="17">
        <f t="shared" si="5"/>
        <v>716024.709333</v>
      </c>
      <c r="M78" s="45">
        <f t="shared" si="6"/>
        <v>840768.116885</v>
      </c>
    </row>
    <row r="79" spans="1:13" ht="15" customHeight="1">
      <c r="A79" s="9">
        <v>9</v>
      </c>
      <c r="B79" s="16" t="str">
        <f t="shared" si="3"/>
        <v>LARRAIN VIAL S.A. CORREDORES DE BOLSA</v>
      </c>
      <c r="C79" s="17">
        <f t="shared" si="4"/>
        <v>345012.139157</v>
      </c>
      <c r="D79" s="17">
        <f t="shared" si="5"/>
        <v>10.4503</v>
      </c>
      <c r="E79" s="17">
        <f t="shared" si="5"/>
        <v>0</v>
      </c>
      <c r="F79" s="17">
        <f t="shared" si="5"/>
        <v>0</v>
      </c>
      <c r="G79" s="17">
        <f t="shared" si="5"/>
        <v>18238.451552</v>
      </c>
      <c r="H79" s="17">
        <f t="shared" si="5"/>
        <v>5254.128614</v>
      </c>
      <c r="I79" s="17">
        <f t="shared" si="5"/>
        <v>75900.95351</v>
      </c>
      <c r="J79" s="17">
        <f t="shared" si="5"/>
        <v>8.381762</v>
      </c>
      <c r="K79" s="17">
        <f t="shared" si="5"/>
        <v>178.488924</v>
      </c>
      <c r="L79" s="17">
        <f t="shared" si="5"/>
        <v>226037.23614</v>
      </c>
      <c r="M79" s="45">
        <f t="shared" si="6"/>
        <v>670640.229959</v>
      </c>
    </row>
    <row r="80" spans="1:13" ht="15" customHeight="1">
      <c r="A80" s="9">
        <v>10</v>
      </c>
      <c r="B80" s="16" t="str">
        <f t="shared" si="3"/>
        <v>DEUTSCHE SECURITIES C.  DE BOLSA LTDA.</v>
      </c>
      <c r="C80" s="17">
        <f t="shared" si="4"/>
        <v>38939.683629</v>
      </c>
      <c r="D80" s="17">
        <f t="shared" si="5"/>
        <v>0</v>
      </c>
      <c r="E80" s="17">
        <f t="shared" si="5"/>
        <v>0</v>
      </c>
      <c r="F80" s="17">
        <f t="shared" si="5"/>
        <v>0</v>
      </c>
      <c r="G80" s="17">
        <f t="shared" si="5"/>
        <v>119257.248376</v>
      </c>
      <c r="H80" s="17">
        <f t="shared" si="5"/>
        <v>0</v>
      </c>
      <c r="I80" s="17">
        <f t="shared" si="5"/>
        <v>0</v>
      </c>
      <c r="J80" s="17">
        <f t="shared" si="5"/>
        <v>0</v>
      </c>
      <c r="K80" s="17">
        <f t="shared" si="5"/>
        <v>0</v>
      </c>
      <c r="L80" s="17">
        <f t="shared" si="5"/>
        <v>260194.545387</v>
      </c>
      <c r="M80" s="45">
        <f t="shared" si="6"/>
        <v>418391.47739200003</v>
      </c>
    </row>
    <row r="81" spans="1:13" ht="15" customHeight="1">
      <c r="A81" s="9">
        <v>11</v>
      </c>
      <c r="B81" s="16" t="str">
        <f t="shared" si="3"/>
        <v>TANNER  CORREDORES DE BOLSA S.A.</v>
      </c>
      <c r="C81" s="17">
        <f t="shared" si="4"/>
        <v>18098.813054</v>
      </c>
      <c r="D81" s="17">
        <f t="shared" si="5"/>
        <v>0</v>
      </c>
      <c r="E81" s="17">
        <f t="shared" si="5"/>
        <v>0</v>
      </c>
      <c r="F81" s="17">
        <f t="shared" si="5"/>
        <v>0</v>
      </c>
      <c r="G81" s="17">
        <f t="shared" si="5"/>
        <v>123.693692</v>
      </c>
      <c r="H81" s="17">
        <f t="shared" si="5"/>
        <v>2497.06716</v>
      </c>
      <c r="I81" s="17">
        <f t="shared" si="5"/>
        <v>16637.01635</v>
      </c>
      <c r="J81" s="17">
        <f t="shared" si="5"/>
        <v>0</v>
      </c>
      <c r="K81" s="17">
        <f t="shared" si="5"/>
        <v>0</v>
      </c>
      <c r="L81" s="17">
        <f t="shared" si="5"/>
        <v>79385.444198</v>
      </c>
      <c r="M81" s="45">
        <f t="shared" si="6"/>
        <v>116742.034454</v>
      </c>
    </row>
    <row r="82" spans="1:13" ht="15" customHeight="1">
      <c r="A82" s="9">
        <v>12</v>
      </c>
      <c r="B82" s="16" t="str">
        <f t="shared" si="3"/>
        <v>BANCOESTADO S.A. CORREDORES DE BOLSA</v>
      </c>
      <c r="C82" s="17">
        <f t="shared" si="4"/>
        <v>156.897229</v>
      </c>
      <c r="D82" s="17">
        <f t="shared" si="5"/>
        <v>0</v>
      </c>
      <c r="E82" s="17">
        <f t="shared" si="5"/>
        <v>0</v>
      </c>
      <c r="F82" s="17">
        <f t="shared" si="5"/>
        <v>0</v>
      </c>
      <c r="G82" s="17">
        <f t="shared" si="5"/>
        <v>303075.230709</v>
      </c>
      <c r="H82" s="17">
        <f t="shared" si="5"/>
        <v>26860.862344</v>
      </c>
      <c r="I82" s="17">
        <f t="shared" si="5"/>
        <v>865243.764144</v>
      </c>
      <c r="J82" s="17">
        <f t="shared" si="5"/>
        <v>0</v>
      </c>
      <c r="K82" s="17">
        <f t="shared" si="5"/>
        <v>0</v>
      </c>
      <c r="L82" s="17">
        <f t="shared" si="5"/>
        <v>988297.027676</v>
      </c>
      <c r="M82" s="45">
        <f t="shared" si="6"/>
        <v>2183633.782102</v>
      </c>
    </row>
    <row r="83" spans="1:13" ht="15" customHeight="1">
      <c r="A83" s="9">
        <v>13</v>
      </c>
      <c r="B83" s="16" t="str">
        <f t="shared" si="3"/>
        <v>I.M. TRUST S.A. CORREDORES DE BOLSA</v>
      </c>
      <c r="C83" s="17">
        <f t="shared" si="4"/>
        <v>37849.371388</v>
      </c>
      <c r="D83" s="17">
        <f t="shared" si="5"/>
        <v>0</v>
      </c>
      <c r="E83" s="17">
        <f t="shared" si="5"/>
        <v>0</v>
      </c>
      <c r="F83" s="17">
        <f t="shared" si="5"/>
        <v>0</v>
      </c>
      <c r="G83" s="17">
        <f t="shared" si="5"/>
        <v>48652.67188</v>
      </c>
      <c r="H83" s="17">
        <f t="shared" si="5"/>
        <v>4906.712464</v>
      </c>
      <c r="I83" s="17">
        <f t="shared" si="5"/>
        <v>1507.803044</v>
      </c>
      <c r="J83" s="17">
        <f t="shared" si="5"/>
        <v>0</v>
      </c>
      <c r="K83" s="17">
        <f t="shared" si="5"/>
        <v>0</v>
      </c>
      <c r="L83" s="17">
        <f t="shared" si="5"/>
        <v>306375.406924</v>
      </c>
      <c r="M83" s="45">
        <f t="shared" si="6"/>
        <v>399291.9657</v>
      </c>
    </row>
    <row r="84" spans="1:13" ht="15" customHeight="1">
      <c r="A84" s="9">
        <v>14</v>
      </c>
      <c r="B84" s="16" t="str">
        <f t="shared" si="3"/>
        <v>MOLINA, SWETT Y VALDES S.A. C. DE BOLSA</v>
      </c>
      <c r="C84" s="17">
        <f t="shared" si="4"/>
        <v>6237.835912</v>
      </c>
      <c r="D84" s="17">
        <f t="shared" si="5"/>
        <v>5.8856</v>
      </c>
      <c r="E84" s="17">
        <f t="shared" si="5"/>
        <v>0</v>
      </c>
      <c r="F84" s="17">
        <f t="shared" si="5"/>
        <v>0</v>
      </c>
      <c r="G84" s="17">
        <f t="shared" si="5"/>
        <v>7648.155797</v>
      </c>
      <c r="H84" s="17">
        <f t="shared" si="5"/>
        <v>14167.622827</v>
      </c>
      <c r="I84" s="17">
        <f t="shared" si="5"/>
        <v>3456.013829</v>
      </c>
      <c r="J84" s="17">
        <f t="shared" si="5"/>
        <v>0</v>
      </c>
      <c r="K84" s="17">
        <f t="shared" si="5"/>
        <v>0</v>
      </c>
      <c r="L84" s="17">
        <f t="shared" si="5"/>
        <v>22796.862542</v>
      </c>
      <c r="M84" s="45">
        <f>SUM(C84:L84)</f>
        <v>54312.37650699999</v>
      </c>
    </row>
    <row r="85" spans="1:13" ht="15" customHeight="1">
      <c r="A85" s="9">
        <v>15</v>
      </c>
      <c r="B85" s="16" t="str">
        <f t="shared" si="3"/>
        <v>CELFIN, GARDEWEG S.A. C. DE BOLSA</v>
      </c>
      <c r="C85" s="17">
        <f t="shared" si="4"/>
        <v>173939.579956</v>
      </c>
      <c r="D85" s="17">
        <f t="shared" si="5"/>
        <v>6.51</v>
      </c>
      <c r="E85" s="17">
        <f t="shared" si="5"/>
        <v>0</v>
      </c>
      <c r="F85" s="17">
        <f t="shared" si="5"/>
        <v>0</v>
      </c>
      <c r="G85" s="17">
        <f t="shared" si="5"/>
        <v>54009.992544</v>
      </c>
      <c r="H85" s="17">
        <f t="shared" si="5"/>
        <v>56481.508689</v>
      </c>
      <c r="I85" s="17">
        <f t="shared" si="5"/>
        <v>24222.2127</v>
      </c>
      <c r="J85" s="17">
        <f t="shared" si="5"/>
        <v>6.050162</v>
      </c>
      <c r="K85" s="17">
        <f t="shared" si="5"/>
        <v>60.34698</v>
      </c>
      <c r="L85" s="17">
        <f t="shared" si="5"/>
        <v>77519.5247</v>
      </c>
      <c r="M85" s="45">
        <f t="shared" si="6"/>
        <v>386245.72573099995</v>
      </c>
    </row>
    <row r="86" spans="1:13" ht="15" customHeight="1">
      <c r="A86" s="9">
        <v>16</v>
      </c>
      <c r="B86" s="16" t="str">
        <f t="shared" si="3"/>
        <v>NEGOCIOS Y VALORES S.A. C. DE BOLSA</v>
      </c>
      <c r="C86" s="17">
        <f t="shared" si="4"/>
        <v>17889.171068</v>
      </c>
      <c r="D86" s="17">
        <f t="shared" si="5"/>
        <v>0</v>
      </c>
      <c r="E86" s="17">
        <f t="shared" si="5"/>
        <v>0</v>
      </c>
      <c r="F86" s="17">
        <f t="shared" si="5"/>
        <v>0</v>
      </c>
      <c r="G86" s="17">
        <f t="shared" si="5"/>
        <v>1996.71286</v>
      </c>
      <c r="H86" s="17">
        <f t="shared" si="5"/>
        <v>47.834597</v>
      </c>
      <c r="I86" s="17">
        <f t="shared" si="5"/>
        <v>19575.654381</v>
      </c>
      <c r="J86" s="17">
        <f t="shared" si="5"/>
        <v>0</v>
      </c>
      <c r="K86" s="17">
        <f t="shared" si="5"/>
        <v>0</v>
      </c>
      <c r="L86" s="17">
        <f t="shared" si="5"/>
        <v>88715.023183</v>
      </c>
      <c r="M86" s="45">
        <f t="shared" si="6"/>
        <v>128224.396089</v>
      </c>
    </row>
    <row r="87" spans="1:13" ht="15" customHeight="1">
      <c r="A87" s="9">
        <v>17</v>
      </c>
      <c r="B87" s="16" t="str">
        <f t="shared" si="3"/>
        <v>ALFA CORREDORES DE BOLSA S.A.</v>
      </c>
      <c r="C87" s="17">
        <f t="shared" si="4"/>
        <v>58955.90024</v>
      </c>
      <c r="D87" s="17">
        <f aca="true" t="shared" si="7" ref="D87:L102">D23/1000000</f>
        <v>0</v>
      </c>
      <c r="E87" s="17">
        <f t="shared" si="7"/>
        <v>0</v>
      </c>
      <c r="F87" s="17">
        <f t="shared" si="7"/>
        <v>0</v>
      </c>
      <c r="G87" s="17">
        <f t="shared" si="7"/>
        <v>13718.927508</v>
      </c>
      <c r="H87" s="17">
        <f t="shared" si="7"/>
        <v>149.090044</v>
      </c>
      <c r="I87" s="17">
        <f t="shared" si="7"/>
        <v>8924.749654</v>
      </c>
      <c r="J87" s="17">
        <f t="shared" si="7"/>
        <v>8.315101</v>
      </c>
      <c r="K87" s="17">
        <f t="shared" si="7"/>
        <v>0</v>
      </c>
      <c r="L87" s="17">
        <f t="shared" si="7"/>
        <v>36170.151375</v>
      </c>
      <c r="M87" s="45">
        <f t="shared" si="6"/>
        <v>117927.13392200001</v>
      </c>
    </row>
    <row r="88" spans="1:13" ht="15" customHeight="1">
      <c r="A88" s="9">
        <f>A87+1</f>
        <v>18</v>
      </c>
      <c r="B88" s="16" t="str">
        <f aca="true" t="shared" si="8" ref="B88:B100">B24</f>
        <v>CORP CORREDORES DE BOLSA S.A.</v>
      </c>
      <c r="C88" s="17">
        <f t="shared" si="4"/>
        <v>7833.362728</v>
      </c>
      <c r="D88" s="17">
        <f t="shared" si="7"/>
        <v>0</v>
      </c>
      <c r="E88" s="17">
        <f t="shared" si="7"/>
        <v>0</v>
      </c>
      <c r="F88" s="17">
        <f t="shared" si="7"/>
        <v>0</v>
      </c>
      <c r="G88" s="17">
        <f t="shared" si="7"/>
        <v>33756.944642</v>
      </c>
      <c r="H88" s="17">
        <f t="shared" si="7"/>
        <v>12898.312139</v>
      </c>
      <c r="I88" s="17">
        <f t="shared" si="7"/>
        <v>424703.811646</v>
      </c>
      <c r="J88" s="17">
        <f t="shared" si="7"/>
        <v>0</v>
      </c>
      <c r="K88" s="17">
        <f t="shared" si="7"/>
        <v>0</v>
      </c>
      <c r="L88" s="17">
        <f t="shared" si="7"/>
        <v>513368.307104</v>
      </c>
      <c r="M88" s="45">
        <f t="shared" si="6"/>
        <v>992560.738259</v>
      </c>
    </row>
    <row r="89" spans="1:13" ht="15" customHeight="1">
      <c r="A89" s="9">
        <f aca="true" t="shared" si="9" ref="A89:A105">A88+1</f>
        <v>19</v>
      </c>
      <c r="B89" s="16" t="str">
        <f t="shared" si="8"/>
        <v>UGARTE Y CIA. CORREDORES DE BOLSA S.A.</v>
      </c>
      <c r="C89" s="17">
        <f t="shared" si="4"/>
        <v>8749.215927</v>
      </c>
      <c r="D89" s="17">
        <f t="shared" si="7"/>
        <v>2.48</v>
      </c>
      <c r="E89" s="17">
        <f t="shared" si="7"/>
        <v>0</v>
      </c>
      <c r="F89" s="17">
        <f t="shared" si="7"/>
        <v>0</v>
      </c>
      <c r="G89" s="17">
        <f t="shared" si="7"/>
        <v>0</v>
      </c>
      <c r="H89" s="17">
        <f t="shared" si="7"/>
        <v>0</v>
      </c>
      <c r="I89" s="17">
        <f t="shared" si="7"/>
        <v>0</v>
      </c>
      <c r="J89" s="17">
        <f t="shared" si="7"/>
        <v>0</v>
      </c>
      <c r="K89" s="17">
        <f t="shared" si="7"/>
        <v>0</v>
      </c>
      <c r="L89" s="17">
        <f t="shared" si="7"/>
        <v>4511.992171</v>
      </c>
      <c r="M89" s="45">
        <f t="shared" si="6"/>
        <v>13263.688097999999</v>
      </c>
    </row>
    <row r="90" spans="1:13" ht="15" customHeight="1">
      <c r="A90" s="9">
        <f t="shared" si="9"/>
        <v>20</v>
      </c>
      <c r="B90" s="16" t="str">
        <f t="shared" si="8"/>
        <v>FINANZAS Y NEGOCIOS S.A. C. DE BOLSA </v>
      </c>
      <c r="C90" s="17">
        <f t="shared" si="4"/>
        <v>11717.028617</v>
      </c>
      <c r="D90" s="17">
        <f t="shared" si="7"/>
        <v>0</v>
      </c>
      <c r="E90" s="17">
        <f t="shared" si="7"/>
        <v>2.053458</v>
      </c>
      <c r="F90" s="17">
        <f t="shared" si="7"/>
        <v>0</v>
      </c>
      <c r="G90" s="17">
        <f t="shared" si="7"/>
        <v>0</v>
      </c>
      <c r="H90" s="17">
        <f t="shared" si="7"/>
        <v>0</v>
      </c>
      <c r="I90" s="17">
        <f t="shared" si="7"/>
        <v>0</v>
      </c>
      <c r="J90" s="17">
        <f t="shared" si="7"/>
        <v>0</v>
      </c>
      <c r="K90" s="17">
        <f t="shared" si="7"/>
        <v>0</v>
      </c>
      <c r="L90" s="17">
        <f t="shared" si="7"/>
        <v>3386.960723</v>
      </c>
      <c r="M90" s="45">
        <f t="shared" si="6"/>
        <v>15106.042798</v>
      </c>
    </row>
    <row r="91" spans="1:13" ht="15" customHeight="1">
      <c r="A91" s="9">
        <f t="shared" si="9"/>
        <v>21</v>
      </c>
      <c r="B91" s="16" t="str">
        <f t="shared" si="8"/>
        <v>URETA Y BIANCHI CORREDORES DE  BOLSA S.A.</v>
      </c>
      <c r="C91" s="17">
        <f t="shared" si="4"/>
        <v>69092.006784</v>
      </c>
      <c r="D91" s="17">
        <f t="shared" si="7"/>
        <v>2.015</v>
      </c>
      <c r="E91" s="17">
        <f t="shared" si="7"/>
        <v>2.053458</v>
      </c>
      <c r="F91" s="17">
        <f t="shared" si="7"/>
        <v>0</v>
      </c>
      <c r="G91" s="17">
        <f t="shared" si="7"/>
        <v>0</v>
      </c>
      <c r="H91" s="17">
        <f t="shared" si="7"/>
        <v>0</v>
      </c>
      <c r="I91" s="17">
        <f t="shared" si="7"/>
        <v>0</v>
      </c>
      <c r="J91" s="17">
        <f t="shared" si="7"/>
        <v>0</v>
      </c>
      <c r="K91" s="17">
        <f t="shared" si="7"/>
        <v>0</v>
      </c>
      <c r="L91" s="17">
        <f t="shared" si="7"/>
        <v>0</v>
      </c>
      <c r="M91" s="45">
        <f t="shared" si="6"/>
        <v>69096.07524199999</v>
      </c>
    </row>
    <row r="92" spans="1:13" ht="15" customHeight="1">
      <c r="A92" s="9">
        <f t="shared" si="9"/>
        <v>22</v>
      </c>
      <c r="B92" s="16" t="str">
        <f t="shared" si="8"/>
        <v>MUNITA Y CRUZAT S.A. CORREDORES DE BOLSA</v>
      </c>
      <c r="C92" s="17">
        <f t="shared" si="4"/>
        <v>9332.92359</v>
      </c>
      <c r="D92" s="17">
        <f t="shared" si="7"/>
        <v>5.1146</v>
      </c>
      <c r="E92" s="17">
        <f t="shared" si="7"/>
        <v>0</v>
      </c>
      <c r="F92" s="17">
        <f t="shared" si="7"/>
        <v>0</v>
      </c>
      <c r="G92" s="17">
        <f t="shared" si="7"/>
        <v>0</v>
      </c>
      <c r="H92" s="17">
        <f t="shared" si="7"/>
        <v>8.723809</v>
      </c>
      <c r="I92" s="17">
        <f t="shared" si="7"/>
        <v>0</v>
      </c>
      <c r="J92" s="17">
        <f t="shared" si="7"/>
        <v>0</v>
      </c>
      <c r="K92" s="17">
        <f t="shared" si="7"/>
        <v>0</v>
      </c>
      <c r="L92" s="17">
        <f t="shared" si="7"/>
        <v>1836.84725</v>
      </c>
      <c r="M92" s="45">
        <f>SUM(C92:L92)</f>
        <v>11183.609249000001</v>
      </c>
    </row>
    <row r="93" spans="1:13" ht="15" customHeight="1">
      <c r="A93" s="9">
        <f t="shared" si="9"/>
        <v>23</v>
      </c>
      <c r="B93" s="16" t="str">
        <f t="shared" si="8"/>
        <v>RAIMUNDO SERRANO MC AULIFFE C. DE B. S.A.</v>
      </c>
      <c r="C93" s="17">
        <f t="shared" si="4"/>
        <v>10335.191864</v>
      </c>
      <c r="D93" s="17">
        <f t="shared" si="7"/>
        <v>5.89</v>
      </c>
      <c r="E93" s="17">
        <f t="shared" si="7"/>
        <v>0</v>
      </c>
      <c r="F93" s="17">
        <f t="shared" si="7"/>
        <v>0</v>
      </c>
      <c r="G93" s="17">
        <f t="shared" si="7"/>
        <v>1365.910041</v>
      </c>
      <c r="H93" s="17">
        <f t="shared" si="7"/>
        <v>0</v>
      </c>
      <c r="I93" s="17">
        <f t="shared" si="7"/>
        <v>0</v>
      </c>
      <c r="J93" s="17">
        <f t="shared" si="7"/>
        <v>0</v>
      </c>
      <c r="K93" s="17">
        <f t="shared" si="7"/>
        <v>0.141058</v>
      </c>
      <c r="L93" s="17">
        <f t="shared" si="7"/>
        <v>0</v>
      </c>
      <c r="M93" s="45">
        <f t="shared" si="6"/>
        <v>11707.132962999998</v>
      </c>
    </row>
    <row r="94" spans="1:13" ht="15" customHeight="1">
      <c r="A94" s="9">
        <f t="shared" si="9"/>
        <v>24</v>
      </c>
      <c r="B94" s="16" t="str">
        <f t="shared" si="8"/>
        <v>ETCHEGARAY S.A. CORREDORES DE BOLSA</v>
      </c>
      <c r="C94" s="17">
        <f t="shared" si="4"/>
        <v>846.603005</v>
      </c>
      <c r="D94" s="17">
        <f t="shared" si="7"/>
        <v>0.62</v>
      </c>
      <c r="E94" s="17">
        <f t="shared" si="7"/>
        <v>0</v>
      </c>
      <c r="F94" s="17">
        <f t="shared" si="7"/>
        <v>0</v>
      </c>
      <c r="G94" s="17">
        <f t="shared" si="7"/>
        <v>0</v>
      </c>
      <c r="H94" s="17">
        <f t="shared" si="7"/>
        <v>0</v>
      </c>
      <c r="I94" s="17">
        <f t="shared" si="7"/>
        <v>0</v>
      </c>
      <c r="J94" s="17">
        <f t="shared" si="7"/>
        <v>6.050162</v>
      </c>
      <c r="K94" s="17">
        <f t="shared" si="7"/>
        <v>0</v>
      </c>
      <c r="L94" s="17">
        <f t="shared" si="7"/>
        <v>0</v>
      </c>
      <c r="M94" s="45">
        <f t="shared" si="6"/>
        <v>853.2731670000001</v>
      </c>
    </row>
    <row r="95" spans="1:13" ht="15" customHeight="1">
      <c r="A95" s="9">
        <f t="shared" si="9"/>
        <v>25</v>
      </c>
      <c r="B95" s="16" t="str">
        <f t="shared" si="8"/>
        <v>COVARRUBIAS Y CIA. C. DE BOLSA LTDA.</v>
      </c>
      <c r="C95" s="17">
        <f t="shared" si="4"/>
        <v>9924.403007</v>
      </c>
      <c r="D95" s="17">
        <f t="shared" si="7"/>
        <v>19.839</v>
      </c>
      <c r="E95" s="17">
        <f t="shared" si="7"/>
        <v>0</v>
      </c>
      <c r="F95" s="17">
        <f t="shared" si="7"/>
        <v>0</v>
      </c>
      <c r="G95" s="17">
        <f t="shared" si="7"/>
        <v>0</v>
      </c>
      <c r="H95" s="17">
        <f t="shared" si="7"/>
        <v>0</v>
      </c>
      <c r="I95" s="17">
        <f t="shared" si="7"/>
        <v>0</v>
      </c>
      <c r="J95" s="17">
        <f t="shared" si="7"/>
        <v>0.066661</v>
      </c>
      <c r="K95" s="17">
        <f t="shared" si="7"/>
        <v>0</v>
      </c>
      <c r="L95" s="17">
        <f t="shared" si="7"/>
        <v>2346.193936</v>
      </c>
      <c r="M95" s="45">
        <f t="shared" si="6"/>
        <v>12290.502604000001</v>
      </c>
    </row>
    <row r="96" spans="1:13" ht="15" customHeight="1">
      <c r="A96" s="9">
        <f t="shared" si="9"/>
        <v>26</v>
      </c>
      <c r="B96" s="16" t="str">
        <f t="shared" si="8"/>
        <v>VALENZUELA LAFOURCADE S.A. C. DE BOLSA</v>
      </c>
      <c r="C96" s="17">
        <f t="shared" si="4"/>
        <v>3168.130253</v>
      </c>
      <c r="D96" s="17">
        <f t="shared" si="7"/>
        <v>0.32</v>
      </c>
      <c r="E96" s="17">
        <f t="shared" si="7"/>
        <v>0</v>
      </c>
      <c r="F96" s="17">
        <f t="shared" si="7"/>
        <v>0</v>
      </c>
      <c r="G96" s="17">
        <f t="shared" si="7"/>
        <v>0</v>
      </c>
      <c r="H96" s="17">
        <f t="shared" si="7"/>
        <v>0</v>
      </c>
      <c r="I96" s="17">
        <f t="shared" si="7"/>
        <v>0</v>
      </c>
      <c r="J96" s="17">
        <f t="shared" si="7"/>
        <v>0</v>
      </c>
      <c r="K96" s="17">
        <f t="shared" si="7"/>
        <v>0</v>
      </c>
      <c r="L96" s="17">
        <f t="shared" si="7"/>
        <v>0</v>
      </c>
      <c r="M96" s="45">
        <f t="shared" si="6"/>
        <v>3168.450253</v>
      </c>
    </row>
    <row r="97" spans="1:13" ht="15" customHeight="1">
      <c r="A97" s="9">
        <f t="shared" si="9"/>
        <v>27</v>
      </c>
      <c r="B97" s="16" t="str">
        <f t="shared" si="8"/>
        <v>JAIME LARRAIN Y CIA. C. DE BOLSA LTDA.</v>
      </c>
      <c r="C97" s="17">
        <f t="shared" si="4"/>
        <v>7148.212166</v>
      </c>
      <c r="D97" s="17">
        <f t="shared" si="7"/>
        <v>0</v>
      </c>
      <c r="E97" s="17">
        <f t="shared" si="7"/>
        <v>0</v>
      </c>
      <c r="F97" s="17">
        <f t="shared" si="7"/>
        <v>0</v>
      </c>
      <c r="G97" s="17">
        <f t="shared" si="7"/>
        <v>0</v>
      </c>
      <c r="H97" s="17">
        <f t="shared" si="7"/>
        <v>0</v>
      </c>
      <c r="I97" s="17">
        <f t="shared" si="7"/>
        <v>0</v>
      </c>
      <c r="J97" s="17">
        <f t="shared" si="7"/>
        <v>0</v>
      </c>
      <c r="K97" s="17">
        <f t="shared" si="7"/>
        <v>0</v>
      </c>
      <c r="L97" s="17">
        <f t="shared" si="7"/>
        <v>58.49884</v>
      </c>
      <c r="M97" s="45">
        <f t="shared" si="6"/>
        <v>7206.711006</v>
      </c>
    </row>
    <row r="98" spans="1:13" ht="15" customHeight="1">
      <c r="A98" s="9">
        <f t="shared" si="9"/>
        <v>28</v>
      </c>
      <c r="B98" s="16" t="str">
        <f t="shared" si="8"/>
        <v>LIRA S.A. CORREDORES DE BOLSA</v>
      </c>
      <c r="C98" s="17">
        <f t="shared" si="4"/>
        <v>2951.724004</v>
      </c>
      <c r="D98" s="17">
        <f t="shared" si="7"/>
        <v>0</v>
      </c>
      <c r="E98" s="17">
        <f t="shared" si="7"/>
        <v>0</v>
      </c>
      <c r="F98" s="17">
        <f t="shared" si="7"/>
        <v>0</v>
      </c>
      <c r="G98" s="17">
        <f t="shared" si="7"/>
        <v>0</v>
      </c>
      <c r="H98" s="17">
        <f t="shared" si="7"/>
        <v>0</v>
      </c>
      <c r="I98" s="17">
        <f t="shared" si="7"/>
        <v>0</v>
      </c>
      <c r="J98" s="17">
        <f t="shared" si="7"/>
        <v>0</v>
      </c>
      <c r="K98" s="17">
        <f t="shared" si="7"/>
        <v>0</v>
      </c>
      <c r="L98" s="17">
        <f t="shared" si="7"/>
        <v>0</v>
      </c>
      <c r="M98" s="45">
        <f t="shared" si="6"/>
        <v>2951.724004</v>
      </c>
    </row>
    <row r="99" spans="1:13" ht="15" customHeight="1">
      <c r="A99" s="9">
        <f t="shared" si="9"/>
        <v>29</v>
      </c>
      <c r="B99" s="16" t="str">
        <f t="shared" si="8"/>
        <v>SERGIO CONTRERAS Y CIA. C. DE BOLSA</v>
      </c>
      <c r="C99" s="17">
        <f t="shared" si="4"/>
        <v>1113.149723</v>
      </c>
      <c r="D99" s="17">
        <f t="shared" si="7"/>
        <v>0</v>
      </c>
      <c r="E99" s="17">
        <f t="shared" si="7"/>
        <v>0</v>
      </c>
      <c r="F99" s="17">
        <f t="shared" si="7"/>
        <v>0</v>
      </c>
      <c r="G99" s="17">
        <f t="shared" si="7"/>
        <v>1332.534841</v>
      </c>
      <c r="H99" s="17">
        <f t="shared" si="7"/>
        <v>30.10285</v>
      </c>
      <c r="I99" s="17">
        <f t="shared" si="7"/>
        <v>0</v>
      </c>
      <c r="J99" s="17">
        <f t="shared" si="7"/>
        <v>0</v>
      </c>
      <c r="K99" s="17">
        <f t="shared" si="7"/>
        <v>0</v>
      </c>
      <c r="L99" s="17">
        <f t="shared" si="7"/>
        <v>2719.380331</v>
      </c>
      <c r="M99" s="45">
        <f t="shared" si="6"/>
        <v>5195.167745000001</v>
      </c>
    </row>
    <row r="100" spans="1:13" ht="15" customHeight="1">
      <c r="A100" s="9">
        <f t="shared" si="9"/>
        <v>30</v>
      </c>
      <c r="B100" s="16" t="str">
        <f t="shared" si="8"/>
        <v>YRARRAZAVAL Y CIA. C. DE BOLSA LTDA.</v>
      </c>
      <c r="C100" s="17">
        <f t="shared" si="4"/>
        <v>4242.645605</v>
      </c>
      <c r="D100" s="17">
        <f t="shared" si="7"/>
        <v>0</v>
      </c>
      <c r="E100" s="17">
        <f t="shared" si="7"/>
        <v>0</v>
      </c>
      <c r="F100" s="17">
        <f t="shared" si="7"/>
        <v>0</v>
      </c>
      <c r="G100" s="17">
        <f t="shared" si="7"/>
        <v>0</v>
      </c>
      <c r="H100" s="17">
        <f t="shared" si="7"/>
        <v>0</v>
      </c>
      <c r="I100" s="17">
        <f t="shared" si="7"/>
        <v>0</v>
      </c>
      <c r="J100" s="17">
        <f t="shared" si="7"/>
        <v>0</v>
      </c>
      <c r="K100" s="17">
        <f t="shared" si="7"/>
        <v>0</v>
      </c>
      <c r="L100" s="17">
        <f t="shared" si="7"/>
        <v>0</v>
      </c>
      <c r="M100" s="45">
        <f t="shared" si="6"/>
        <v>4242.645605</v>
      </c>
    </row>
    <row r="101" spans="1:13" ht="15" customHeight="1">
      <c r="A101" s="9">
        <f t="shared" si="9"/>
        <v>31</v>
      </c>
      <c r="B101" s="16" t="s">
        <v>41</v>
      </c>
      <c r="C101" s="17">
        <f t="shared" si="4"/>
        <v>57726.420894</v>
      </c>
      <c r="D101" s="17">
        <f t="shared" si="7"/>
        <v>0</v>
      </c>
      <c r="E101" s="17">
        <f t="shared" si="7"/>
        <v>0</v>
      </c>
      <c r="F101" s="17">
        <f t="shared" si="7"/>
        <v>0</v>
      </c>
      <c r="G101" s="17">
        <f t="shared" si="7"/>
        <v>9109.930533</v>
      </c>
      <c r="H101" s="17">
        <f t="shared" si="7"/>
        <v>615.740472</v>
      </c>
      <c r="I101" s="17">
        <f t="shared" si="7"/>
        <v>4307.3127</v>
      </c>
      <c r="J101" s="17">
        <f t="shared" si="7"/>
        <v>0</v>
      </c>
      <c r="K101" s="17">
        <f t="shared" si="7"/>
        <v>3440.146384</v>
      </c>
      <c r="L101" s="17">
        <f t="shared" si="7"/>
        <v>330633.918852</v>
      </c>
      <c r="M101" s="45">
        <f t="shared" si="6"/>
        <v>405833.469835</v>
      </c>
    </row>
    <row r="102" spans="1:13" ht="15" customHeight="1">
      <c r="A102" s="9">
        <f t="shared" si="9"/>
        <v>32</v>
      </c>
      <c r="B102" s="16" t="s">
        <v>68</v>
      </c>
      <c r="C102" s="17">
        <f t="shared" si="4"/>
        <v>21.0735</v>
      </c>
      <c r="D102" s="17">
        <f t="shared" si="7"/>
        <v>0</v>
      </c>
      <c r="E102" s="17">
        <f t="shared" si="7"/>
        <v>0</v>
      </c>
      <c r="F102" s="17">
        <f t="shared" si="7"/>
        <v>0</v>
      </c>
      <c r="G102" s="17">
        <f t="shared" si="7"/>
        <v>62601.342385</v>
      </c>
      <c r="H102" s="17">
        <f t="shared" si="7"/>
        <v>717.681059</v>
      </c>
      <c r="I102" s="17">
        <f t="shared" si="7"/>
        <v>87938.977114</v>
      </c>
      <c r="J102" s="17">
        <f t="shared" si="7"/>
        <v>0</v>
      </c>
      <c r="K102" s="17">
        <f t="shared" si="7"/>
        <v>0</v>
      </c>
      <c r="L102" s="17">
        <f t="shared" si="7"/>
        <v>1441161.675214</v>
      </c>
      <c r="M102" s="45">
        <f t="shared" si="6"/>
        <v>1592440.749272</v>
      </c>
    </row>
    <row r="103" spans="1:13" ht="15" customHeight="1">
      <c r="A103" s="9">
        <f t="shared" si="9"/>
        <v>33</v>
      </c>
      <c r="B103" s="16" t="s">
        <v>67</v>
      </c>
      <c r="C103" s="17">
        <f t="shared" si="4"/>
        <v>82978.525497</v>
      </c>
      <c r="D103" s="17">
        <f aca="true" t="shared" si="10" ref="D103:L104">D39/1000000</f>
        <v>1.085</v>
      </c>
      <c r="E103" s="17">
        <f t="shared" si="10"/>
        <v>0</v>
      </c>
      <c r="F103" s="17">
        <f t="shared" si="10"/>
        <v>0</v>
      </c>
      <c r="G103" s="17">
        <f t="shared" si="10"/>
        <v>45.343048</v>
      </c>
      <c r="H103" s="17">
        <f t="shared" si="10"/>
        <v>10658.963996</v>
      </c>
      <c r="I103" s="17">
        <f t="shared" si="10"/>
        <v>0</v>
      </c>
      <c r="J103" s="17">
        <f t="shared" si="10"/>
        <v>0</v>
      </c>
      <c r="K103" s="17">
        <f t="shared" si="10"/>
        <v>0</v>
      </c>
      <c r="L103" s="17">
        <f t="shared" si="10"/>
        <v>2565.37346</v>
      </c>
      <c r="M103" s="45">
        <f>SUM(C103:L103)</f>
        <v>96249.291001</v>
      </c>
    </row>
    <row r="104" spans="1:13" ht="15" customHeight="1">
      <c r="A104" s="9">
        <f t="shared" si="9"/>
        <v>34</v>
      </c>
      <c r="B104" s="16" t="str">
        <f>B40</f>
        <v>MBI CORREDORES DE BOLSA S.A.</v>
      </c>
      <c r="C104" s="17">
        <f t="shared" si="4"/>
        <v>0</v>
      </c>
      <c r="D104" s="17">
        <f t="shared" si="10"/>
        <v>0</v>
      </c>
      <c r="E104" s="17">
        <f t="shared" si="10"/>
        <v>0</v>
      </c>
      <c r="F104" s="17">
        <f t="shared" si="10"/>
        <v>0</v>
      </c>
      <c r="G104" s="17">
        <f t="shared" si="10"/>
        <v>0</v>
      </c>
      <c r="H104" s="17">
        <f t="shared" si="10"/>
        <v>0</v>
      </c>
      <c r="I104" s="17">
        <f t="shared" si="10"/>
        <v>0</v>
      </c>
      <c r="J104" s="17">
        <f t="shared" si="10"/>
        <v>0</v>
      </c>
      <c r="K104" s="17">
        <f t="shared" si="10"/>
        <v>0</v>
      </c>
      <c r="L104" s="17">
        <f t="shared" si="10"/>
        <v>0</v>
      </c>
      <c r="M104" s="45">
        <f t="shared" si="6"/>
        <v>0</v>
      </c>
    </row>
    <row r="105" spans="1:13" ht="15" customHeight="1" thickBot="1">
      <c r="A105" s="9">
        <f t="shared" si="9"/>
        <v>35</v>
      </c>
      <c r="B105" s="18" t="s">
        <v>126</v>
      </c>
      <c r="C105" s="17">
        <f aca="true" t="shared" si="11" ref="C105:L105">C41/1000000</f>
        <v>22629.509317</v>
      </c>
      <c r="D105" s="17">
        <f t="shared" si="11"/>
        <v>0</v>
      </c>
      <c r="E105" s="17">
        <f t="shared" si="11"/>
        <v>0</v>
      </c>
      <c r="F105" s="17">
        <f t="shared" si="11"/>
        <v>0</v>
      </c>
      <c r="G105" s="17">
        <f t="shared" si="11"/>
        <v>12.393656</v>
      </c>
      <c r="H105" s="17">
        <f t="shared" si="11"/>
        <v>335.714058</v>
      </c>
      <c r="I105" s="17">
        <f t="shared" si="11"/>
        <v>5610.977957</v>
      </c>
      <c r="J105" s="17">
        <f t="shared" si="11"/>
        <v>0</v>
      </c>
      <c r="K105" s="17">
        <f t="shared" si="11"/>
        <v>0</v>
      </c>
      <c r="L105" s="17">
        <f t="shared" si="11"/>
        <v>18045.079396</v>
      </c>
      <c r="M105" s="47">
        <f>SUM(C105:L105)</f>
        <v>46633.674384</v>
      </c>
    </row>
    <row r="106" spans="1:13" ht="15" customHeight="1" thickBot="1" thickTop="1">
      <c r="A106" s="37"/>
      <c r="B106" s="19" t="s">
        <v>10</v>
      </c>
      <c r="C106" s="41">
        <f aca="true" t="shared" si="12" ref="C106:M106">SUM(C71:C105)</f>
        <v>1772204.0744849993</v>
      </c>
      <c r="D106" s="41">
        <f t="shared" si="12"/>
        <v>67.12839999999998</v>
      </c>
      <c r="E106" s="41">
        <f t="shared" si="12"/>
        <v>4.106916</v>
      </c>
      <c r="F106" s="41">
        <f t="shared" si="12"/>
        <v>0</v>
      </c>
      <c r="G106" s="41">
        <f t="shared" si="12"/>
        <v>3341702.813766</v>
      </c>
      <c r="H106" s="41">
        <f t="shared" si="12"/>
        <v>535457.551578</v>
      </c>
      <c r="I106" s="41">
        <f t="shared" si="12"/>
        <v>5081529.282078</v>
      </c>
      <c r="J106" s="41">
        <f t="shared" si="12"/>
        <v>28.863848</v>
      </c>
      <c r="K106" s="41">
        <f t="shared" si="12"/>
        <v>3733.698946</v>
      </c>
      <c r="L106" s="41">
        <f t="shared" si="12"/>
        <v>10955126.907224001</v>
      </c>
      <c r="M106" s="162">
        <f t="shared" si="12"/>
        <v>21689854.427241</v>
      </c>
    </row>
    <row r="107" spans="1:15" ht="15" customHeight="1" thickBot="1" thickTop="1">
      <c r="A107" s="37"/>
      <c r="B107" s="19" t="s">
        <v>20</v>
      </c>
      <c r="C107" s="41">
        <v>800903</v>
      </c>
      <c r="D107" s="41">
        <v>65</v>
      </c>
      <c r="E107" s="41">
        <v>81</v>
      </c>
      <c r="F107" s="41">
        <v>0</v>
      </c>
      <c r="G107" s="41">
        <v>2147841</v>
      </c>
      <c r="H107" s="41">
        <v>253449</v>
      </c>
      <c r="I107" s="41">
        <v>3926957</v>
      </c>
      <c r="J107" s="41">
        <v>2</v>
      </c>
      <c r="K107" s="41">
        <v>500</v>
      </c>
      <c r="L107" s="41">
        <v>8789432</v>
      </c>
      <c r="M107" s="42">
        <f>SUM(C107:L107)</f>
        <v>15919230</v>
      </c>
      <c r="O107" s="38"/>
    </row>
    <row r="108" ht="15" customHeight="1" thickTop="1">
      <c r="L108" s="38"/>
    </row>
    <row r="109" spans="1:2" ht="15" customHeight="1">
      <c r="A109" s="1" t="s">
        <v>21</v>
      </c>
      <c r="B109" s="1" t="s">
        <v>128</v>
      </c>
    </row>
    <row r="110" spans="1:2" ht="15" customHeight="1">
      <c r="A110" s="1" t="s">
        <v>22</v>
      </c>
      <c r="B110" s="1" t="s">
        <v>23</v>
      </c>
    </row>
    <row r="111" spans="1:2" ht="15" customHeight="1">
      <c r="A111" s="1"/>
      <c r="B111" s="1"/>
    </row>
    <row r="112" spans="1:2" ht="15" customHeight="1">
      <c r="A112" s="1"/>
      <c r="B112" s="1" t="s">
        <v>24</v>
      </c>
    </row>
    <row r="118" spans="14:17" ht="15" customHeight="1">
      <c r="N118" s="2"/>
      <c r="O118" s="23"/>
      <c r="P118" s="2"/>
      <c r="Q118" s="2"/>
    </row>
    <row r="119" spans="14:17" ht="15" customHeight="1">
      <c r="N119" s="2"/>
      <c r="O119" s="2"/>
      <c r="P119" s="2"/>
      <c r="Q119" s="2"/>
    </row>
    <row r="120" spans="1:13" ht="15" customHeight="1">
      <c r="A120" s="174" t="s">
        <v>59</v>
      </c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</row>
    <row r="121" spans="1:13" ht="15" customHeight="1">
      <c r="A121" s="174" t="s">
        <v>133</v>
      </c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</row>
    <row r="122" spans="1:13" ht="15" customHeight="1">
      <c r="A122" s="174" t="s">
        <v>134</v>
      </c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</row>
    <row r="124" spans="1:13" ht="15" customHeight="1">
      <c r="A124" s="4"/>
      <c r="B124" s="5"/>
      <c r="C124" s="171" t="s">
        <v>25</v>
      </c>
      <c r="D124" s="171"/>
      <c r="E124" s="171"/>
      <c r="F124" s="171"/>
      <c r="G124" s="171"/>
      <c r="H124" s="171"/>
      <c r="I124" s="171"/>
      <c r="J124" s="171"/>
      <c r="K124" s="171"/>
      <c r="L124" s="5" t="s">
        <v>13</v>
      </c>
      <c r="M124" s="6"/>
    </row>
    <row r="125" spans="1:13" ht="15" customHeight="1" thickBot="1">
      <c r="A125" s="27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28" t="s">
        <v>14</v>
      </c>
      <c r="M125" s="32"/>
    </row>
    <row r="126" spans="1:13" ht="15" customHeight="1" thickBot="1" thickTop="1">
      <c r="A126" s="27"/>
      <c r="B126" s="28" t="s">
        <v>0</v>
      </c>
      <c r="C126" s="28" t="s">
        <v>62</v>
      </c>
      <c r="D126" s="28" t="s">
        <v>3</v>
      </c>
      <c r="E126" s="28" t="s">
        <v>4</v>
      </c>
      <c r="F126" s="28" t="s">
        <v>5</v>
      </c>
      <c r="G126" s="28" t="s">
        <v>6</v>
      </c>
      <c r="H126" s="28" t="s">
        <v>7</v>
      </c>
      <c r="I126" s="28" t="s">
        <v>8</v>
      </c>
      <c r="J126" s="28" t="s">
        <v>9</v>
      </c>
      <c r="K126" s="28" t="s">
        <v>12</v>
      </c>
      <c r="L126" s="28" t="s">
        <v>11</v>
      </c>
      <c r="M126" s="29" t="s">
        <v>10</v>
      </c>
    </row>
    <row r="127" spans="1:13" ht="15" customHeight="1" thickTop="1">
      <c r="A127" s="9">
        <v>1</v>
      </c>
      <c r="B127" s="16" t="str">
        <f aca="true" t="shared" si="13" ref="B127:B143">B7</f>
        <v>BICE CORREDORES DE BOLSA S.A.</v>
      </c>
      <c r="C127" s="111">
        <f>(C71/C106)*100</f>
        <v>2.043893556306492</v>
      </c>
      <c r="D127" s="24">
        <f>(D71/D106)*100</f>
        <v>7.4037218226562835</v>
      </c>
      <c r="E127" s="24">
        <f>(E71/E106)*100</f>
        <v>0</v>
      </c>
      <c r="F127" s="24">
        <v>0</v>
      </c>
      <c r="G127" s="24">
        <f aca="true" t="shared" si="14" ref="G127:M127">(G71/G106)*100</f>
        <v>16.180015398606336</v>
      </c>
      <c r="H127" s="24">
        <f t="shared" si="14"/>
        <v>9.93823247467044</v>
      </c>
      <c r="I127" s="24">
        <f t="shared" si="14"/>
        <v>8.525543645590078</v>
      </c>
      <c r="J127" s="24">
        <f t="shared" si="14"/>
        <v>0</v>
      </c>
      <c r="K127" s="24">
        <f t="shared" si="14"/>
        <v>0</v>
      </c>
      <c r="L127" s="24">
        <f t="shared" si="14"/>
        <v>3.6372068126317014</v>
      </c>
      <c r="M127" s="26">
        <f t="shared" si="14"/>
        <v>6.73964228260589</v>
      </c>
    </row>
    <row r="128" spans="1:13" ht="15" customHeight="1">
      <c r="A128" s="9">
        <v>2</v>
      </c>
      <c r="B128" s="16" t="str">
        <f t="shared" si="13"/>
        <v>BANCHILE CORREDORES DE BOLSA S.A.</v>
      </c>
      <c r="C128" s="24">
        <f>(C72/C106)*100</f>
        <v>25.0986887508008</v>
      </c>
      <c r="D128" s="24">
        <f>(D72/D106)*100</f>
        <v>0</v>
      </c>
      <c r="E128" s="24">
        <f>(E72/E106)*100</f>
        <v>0</v>
      </c>
      <c r="F128" s="24">
        <v>0</v>
      </c>
      <c r="G128" s="24">
        <f aca="true" t="shared" si="15" ref="G128:M128">(G72/G106)*100</f>
        <v>4.8148536115236595</v>
      </c>
      <c r="H128" s="24">
        <f t="shared" si="15"/>
        <v>2.795567796716274</v>
      </c>
      <c r="I128" s="24">
        <f t="shared" si="15"/>
        <v>6.740428176888</v>
      </c>
      <c r="J128" s="24">
        <f t="shared" si="15"/>
        <v>0</v>
      </c>
      <c r="K128" s="24">
        <f t="shared" si="15"/>
        <v>0</v>
      </c>
      <c r="L128" s="24">
        <f t="shared" si="15"/>
        <v>22.57890039158652</v>
      </c>
      <c r="M128" s="26">
        <f t="shared" si="15"/>
        <v>15.8448789843407</v>
      </c>
    </row>
    <row r="129" spans="1:13" ht="15" customHeight="1">
      <c r="A129" s="9">
        <v>3</v>
      </c>
      <c r="B129" s="16" t="str">
        <f t="shared" si="13"/>
        <v>SANTIAGO CORREDORES DE BOLSA LTDA.</v>
      </c>
      <c r="C129" s="24">
        <f>(C73/C106)*100</f>
        <v>1.4471960513606803</v>
      </c>
      <c r="D129" s="24">
        <f>(D73/D106)*100</f>
        <v>2.903242144904393</v>
      </c>
      <c r="E129" s="24">
        <f>(E73/E106)*100</f>
        <v>0</v>
      </c>
      <c r="F129" s="24">
        <v>0</v>
      </c>
      <c r="G129" s="24">
        <f aca="true" t="shared" si="16" ref="G129:M129">(G73/G106)*100</f>
        <v>19.24492548516713</v>
      </c>
      <c r="H129" s="24">
        <f t="shared" si="16"/>
        <v>31.104426568113976</v>
      </c>
      <c r="I129" s="24">
        <f t="shared" si="16"/>
        <v>12.725091491799349</v>
      </c>
      <c r="J129" s="24">
        <f t="shared" si="16"/>
        <v>0</v>
      </c>
      <c r="K129" s="24">
        <f t="shared" si="16"/>
        <v>0</v>
      </c>
      <c r="L129" s="24">
        <f t="shared" si="16"/>
        <v>0.47096474133017574</v>
      </c>
      <c r="M129" s="26">
        <f t="shared" si="16"/>
        <v>7.070275525542423</v>
      </c>
    </row>
    <row r="130" spans="1:13" ht="15" customHeight="1">
      <c r="A130" s="9">
        <v>4</v>
      </c>
      <c r="B130" s="16" t="str">
        <f t="shared" si="13"/>
        <v>BBVA CORREDORES DE BOLSA S.A.</v>
      </c>
      <c r="C130" s="24">
        <f>(C74/C106)*100</f>
        <v>3.2648256141050727</v>
      </c>
      <c r="D130" s="24">
        <f>(D74/D106)*100</f>
        <v>0</v>
      </c>
      <c r="E130" s="24">
        <f>(E74/E106)*100</f>
        <v>0</v>
      </c>
      <c r="F130" s="24">
        <v>0</v>
      </c>
      <c r="G130" s="24">
        <f aca="true" t="shared" si="17" ref="G130:M130">(G74/G106)*100</f>
        <v>22.897032859953747</v>
      </c>
      <c r="H130" s="24">
        <f t="shared" si="17"/>
        <v>13.36565645812445</v>
      </c>
      <c r="I130" s="24">
        <f t="shared" si="17"/>
        <v>18.251300537458242</v>
      </c>
      <c r="J130" s="24">
        <f t="shared" si="17"/>
        <v>0</v>
      </c>
      <c r="K130" s="24">
        <f t="shared" si="17"/>
        <v>0</v>
      </c>
      <c r="L130" s="24">
        <f t="shared" si="17"/>
        <v>6.299749393792106</v>
      </c>
      <c r="M130" s="26">
        <f t="shared" si="17"/>
        <v>11.582227585971648</v>
      </c>
    </row>
    <row r="131" spans="1:13" ht="15" customHeight="1">
      <c r="A131" s="9">
        <v>5</v>
      </c>
      <c r="B131" s="16" t="str">
        <f t="shared" si="13"/>
        <v>SCOTIA SUD AMERICANO CORREDORES DE BOLSA S.A.</v>
      </c>
      <c r="C131" s="24">
        <f>(C75/C106)*100</f>
        <v>0.7680530369480998</v>
      </c>
      <c r="D131" s="24">
        <f>(D75/D106)*100</f>
        <v>0</v>
      </c>
      <c r="E131" s="24">
        <f>(E75/E106)*100</f>
        <v>0</v>
      </c>
      <c r="F131" s="24">
        <v>0</v>
      </c>
      <c r="G131" s="24">
        <f aca="true" t="shared" si="18" ref="G131:M131">(G75/G106)*100</f>
        <v>7.885431174055681</v>
      </c>
      <c r="H131" s="24">
        <f t="shared" si="18"/>
        <v>2.733207201368249</v>
      </c>
      <c r="I131" s="24">
        <f t="shared" si="18"/>
        <v>11.864182197656495</v>
      </c>
      <c r="J131" s="24">
        <f t="shared" si="18"/>
        <v>0</v>
      </c>
      <c r="K131" s="24">
        <f t="shared" si="18"/>
        <v>0</v>
      </c>
      <c r="L131" s="24">
        <f t="shared" si="18"/>
        <v>1.1809320893826383</v>
      </c>
      <c r="M131" s="26">
        <f t="shared" si="18"/>
        <v>4.721141914363951</v>
      </c>
    </row>
    <row r="132" spans="1:13" ht="15" customHeight="1">
      <c r="A132" s="9">
        <v>6</v>
      </c>
      <c r="B132" s="16" t="str">
        <f t="shared" si="13"/>
        <v>VALORES SECURITY S.A. CORREDORES  DE BOLSA</v>
      </c>
      <c r="C132" s="24">
        <f>(C76/C106)*100</f>
        <v>1.4818616452301971</v>
      </c>
      <c r="D132" s="24">
        <f>(D76/D106)*100</f>
        <v>0</v>
      </c>
      <c r="E132" s="24">
        <f>(E76/E106)*100</f>
        <v>0</v>
      </c>
      <c r="F132" s="24">
        <v>0</v>
      </c>
      <c r="G132" s="24">
        <f aca="true" t="shared" si="19" ref="G132:M132">(G76/G106)*100</f>
        <v>5.709026258142868</v>
      </c>
      <c r="H132" s="24">
        <f t="shared" si="19"/>
        <v>11.531077645658296</v>
      </c>
      <c r="I132" s="24">
        <f t="shared" si="19"/>
        <v>3.7158049536769684</v>
      </c>
      <c r="J132" s="24">
        <f t="shared" si="19"/>
        <v>0</v>
      </c>
      <c r="K132" s="24">
        <f t="shared" si="19"/>
        <v>1.4617032810979078</v>
      </c>
      <c r="L132" s="24">
        <f t="shared" si="19"/>
        <v>19.076511086758043</v>
      </c>
      <c r="M132" s="26">
        <f t="shared" si="19"/>
        <v>11.79129454088421</v>
      </c>
    </row>
    <row r="133" spans="1:13" ht="15" customHeight="1">
      <c r="A133" s="9">
        <v>7</v>
      </c>
      <c r="B133" s="16" t="str">
        <f t="shared" si="13"/>
        <v>BCI CORREDOR DE BOLSA S.A.</v>
      </c>
      <c r="C133" s="24">
        <f>(C77/C106)*100</f>
        <v>3.072247596475146</v>
      </c>
      <c r="D133" s="24">
        <f>(D77/D106)*100</f>
        <v>0</v>
      </c>
      <c r="E133" s="24">
        <f>(E77/E106)*100</f>
        <v>0</v>
      </c>
      <c r="F133" s="24">
        <v>0</v>
      </c>
      <c r="G133" s="24">
        <f aca="true" t="shared" si="20" ref="G133:M133">(G77/G106)*100</f>
        <v>2.5662752614244013</v>
      </c>
      <c r="H133" s="24">
        <f t="shared" si="20"/>
        <v>3.202080743930339</v>
      </c>
      <c r="I133" s="24">
        <f t="shared" si="20"/>
        <v>7.88287660224195</v>
      </c>
      <c r="J133" s="24">
        <f t="shared" si="20"/>
        <v>0</v>
      </c>
      <c r="K133" s="24">
        <f t="shared" si="20"/>
        <v>0</v>
      </c>
      <c r="L133" s="24">
        <f t="shared" si="20"/>
        <v>0</v>
      </c>
      <c r="M133" s="26">
        <f t="shared" si="20"/>
        <v>2.572263716838457</v>
      </c>
    </row>
    <row r="134" spans="1:13" ht="15" customHeight="1">
      <c r="A134" s="9">
        <v>8</v>
      </c>
      <c r="B134" s="16" t="str">
        <f t="shared" si="13"/>
        <v>SANTANDER INVESTMENT S.A. C. DE BOLSA</v>
      </c>
      <c r="C134" s="24">
        <f>(C78/C106)*100</f>
        <v>6.007569423738009</v>
      </c>
      <c r="D134" s="24">
        <f>(D78/D106)*100</f>
        <v>0</v>
      </c>
      <c r="E134" s="24">
        <f>(E78/E106)*100</f>
        <v>0</v>
      </c>
      <c r="F134" s="24">
        <v>0</v>
      </c>
      <c r="G134" s="24">
        <f aca="true" t="shared" si="21" ref="G134:M134">(G78/G106)*100</f>
        <v>0.5047885835781328</v>
      </c>
      <c r="H134" s="24">
        <f t="shared" si="21"/>
        <v>0</v>
      </c>
      <c r="I134" s="24">
        <f t="shared" si="21"/>
        <v>0.027717702050199078</v>
      </c>
      <c r="J134" s="24">
        <f t="shared" si="21"/>
        <v>0</v>
      </c>
      <c r="K134" s="24">
        <f t="shared" si="21"/>
        <v>0</v>
      </c>
      <c r="L134" s="24">
        <f t="shared" si="21"/>
        <v>6.535978226421466</v>
      </c>
      <c r="M134" s="26">
        <f t="shared" si="21"/>
        <v>3.8763197775502434</v>
      </c>
    </row>
    <row r="135" spans="1:13" ht="15" customHeight="1">
      <c r="A135" s="9">
        <v>9</v>
      </c>
      <c r="B135" s="16" t="str">
        <f t="shared" si="13"/>
        <v>LARRAIN VIAL S.A. CORREDORES DE BOLSA</v>
      </c>
      <c r="C135" s="24">
        <f>(C79/C106)*100</f>
        <v>19.46796896160281</v>
      </c>
      <c r="D135" s="24">
        <f>(D79/D106)*100</f>
        <v>15.567628604286716</v>
      </c>
      <c r="E135" s="24">
        <f>(E79/E106)*100</f>
        <v>0</v>
      </c>
      <c r="F135" s="24">
        <v>0</v>
      </c>
      <c r="G135" s="24">
        <f aca="true" t="shared" si="22" ref="G135:M135">(G79/G106)*100</f>
        <v>0.5457831700912328</v>
      </c>
      <c r="H135" s="24">
        <f t="shared" si="22"/>
        <v>0.9812409216222685</v>
      </c>
      <c r="I135" s="24">
        <f t="shared" si="22"/>
        <v>1.4936636059088433</v>
      </c>
      <c r="J135" s="24">
        <f t="shared" si="22"/>
        <v>29.038962511166215</v>
      </c>
      <c r="K135" s="24">
        <f t="shared" si="22"/>
        <v>4.7804851591267</v>
      </c>
      <c r="L135" s="24">
        <f t="shared" si="22"/>
        <v>2.063300937125129</v>
      </c>
      <c r="M135" s="26">
        <f t="shared" si="22"/>
        <v>3.0919535776907794</v>
      </c>
    </row>
    <row r="136" spans="1:13" ht="15" customHeight="1">
      <c r="A136" s="9">
        <v>10</v>
      </c>
      <c r="B136" s="16" t="str">
        <f t="shared" si="13"/>
        <v>DEUTSCHE SECURITIES C.  DE BOLSA LTDA.</v>
      </c>
      <c r="C136" s="24">
        <f>(C80/C106)*100</f>
        <v>2.1972460276797317</v>
      </c>
      <c r="D136" s="24">
        <f>(D80/D106)*100</f>
        <v>0</v>
      </c>
      <c r="E136" s="24">
        <f>(E80/E106)*100</f>
        <v>0</v>
      </c>
      <c r="F136" s="24">
        <v>0</v>
      </c>
      <c r="G136" s="24">
        <f aca="true" t="shared" si="23" ref="G136:M136">(G80/G106)*100</f>
        <v>3.5687568590697216</v>
      </c>
      <c r="H136" s="24">
        <f t="shared" si="23"/>
        <v>0</v>
      </c>
      <c r="I136" s="24">
        <f t="shared" si="23"/>
        <v>0</v>
      </c>
      <c r="J136" s="24">
        <f t="shared" si="23"/>
        <v>0</v>
      </c>
      <c r="K136" s="24">
        <f t="shared" si="23"/>
        <v>0</v>
      </c>
      <c r="L136" s="24">
        <f t="shared" si="23"/>
        <v>2.3750938495785308</v>
      </c>
      <c r="M136" s="26">
        <f t="shared" si="23"/>
        <v>1.9289731924919167</v>
      </c>
    </row>
    <row r="137" spans="1:13" ht="15" customHeight="1">
      <c r="A137" s="9">
        <v>11</v>
      </c>
      <c r="B137" s="16" t="str">
        <f t="shared" si="13"/>
        <v>TANNER  CORREDORES DE BOLSA S.A.</v>
      </c>
      <c r="C137" s="24">
        <f>(C81/C106)*100</f>
        <v>1.0212600972187413</v>
      </c>
      <c r="D137" s="24">
        <f>(D81/D106)*100</f>
        <v>0</v>
      </c>
      <c r="E137" s="24">
        <f>(E81/E106)*100</f>
        <v>0</v>
      </c>
      <c r="F137" s="24">
        <v>0</v>
      </c>
      <c r="G137" s="24">
        <f aca="true" t="shared" si="24" ref="G137:M137">(G81/G106)*100</f>
        <v>0.003701516828200557</v>
      </c>
      <c r="H137" s="24">
        <f t="shared" si="24"/>
        <v>0.4663426918980062</v>
      </c>
      <c r="I137" s="24">
        <f t="shared" si="24"/>
        <v>0.3274017608966054</v>
      </c>
      <c r="J137" s="24">
        <f t="shared" si="24"/>
        <v>0</v>
      </c>
      <c r="K137" s="24">
        <f t="shared" si="24"/>
        <v>0</v>
      </c>
      <c r="L137" s="24">
        <f t="shared" si="24"/>
        <v>0.7246419404384248</v>
      </c>
      <c r="M137" s="26">
        <f t="shared" si="24"/>
        <v>0.5382333701021977</v>
      </c>
    </row>
    <row r="138" spans="1:13" ht="15" customHeight="1">
      <c r="A138" s="9">
        <v>12</v>
      </c>
      <c r="B138" s="16" t="str">
        <f t="shared" si="13"/>
        <v>BANCOESTADO S.A. CORREDORES DE BOLSA</v>
      </c>
      <c r="C138" s="24">
        <f>(C82/C106)*100</f>
        <v>0.008853225836623482</v>
      </c>
      <c r="D138" s="24">
        <f>(D82/D106)*100</f>
        <v>0</v>
      </c>
      <c r="E138" s="24">
        <f>(E82/E106)*100</f>
        <v>0</v>
      </c>
      <c r="F138" s="24">
        <v>0</v>
      </c>
      <c r="G138" s="24">
        <f aca="true" t="shared" si="25" ref="G138:M138">(G82/G106)*100</f>
        <v>9.069484858452844</v>
      </c>
      <c r="H138" s="24">
        <f t="shared" si="25"/>
        <v>5.016431697496975</v>
      </c>
      <c r="I138" s="24">
        <f t="shared" si="25"/>
        <v>17.027231687823203</v>
      </c>
      <c r="J138" s="24">
        <f t="shared" si="25"/>
        <v>0</v>
      </c>
      <c r="K138" s="24">
        <f t="shared" si="25"/>
        <v>0</v>
      </c>
      <c r="L138" s="24">
        <f t="shared" si="25"/>
        <v>9.021319753259085</v>
      </c>
      <c r="M138" s="26">
        <f t="shared" si="25"/>
        <v>10.067535443481365</v>
      </c>
    </row>
    <row r="139" spans="1:13" ht="15" customHeight="1">
      <c r="A139" s="9">
        <v>13</v>
      </c>
      <c r="B139" s="16" t="str">
        <f t="shared" si="13"/>
        <v>I.M. TRUST S.A. CORREDORES DE BOLSA</v>
      </c>
      <c r="C139" s="24">
        <f>(C83/C106)*100</f>
        <v>2.135723076869631</v>
      </c>
      <c r="D139" s="24">
        <f>(D83/D106)*100</f>
        <v>0</v>
      </c>
      <c r="E139" s="24">
        <f>(E83/E106)*100</f>
        <v>0</v>
      </c>
      <c r="F139" s="24">
        <v>0</v>
      </c>
      <c r="G139" s="24">
        <f aca="true" t="shared" si="26" ref="G139:M139">(G83/G106)*100</f>
        <v>1.4559245567731944</v>
      </c>
      <c r="H139" s="24">
        <f t="shared" si="26"/>
        <v>0.916358813045004</v>
      </c>
      <c r="I139" s="24">
        <f t="shared" si="26"/>
        <v>0.029672229761970613</v>
      </c>
      <c r="J139" s="24">
        <f t="shared" si="26"/>
        <v>0</v>
      </c>
      <c r="K139" s="24">
        <f t="shared" si="26"/>
        <v>0</v>
      </c>
      <c r="L139" s="24">
        <f t="shared" si="26"/>
        <v>2.796639505124954</v>
      </c>
      <c r="M139" s="26">
        <f t="shared" si="26"/>
        <v>1.8409158394282081</v>
      </c>
    </row>
    <row r="140" spans="1:13" ht="15" customHeight="1">
      <c r="A140" s="9">
        <v>14</v>
      </c>
      <c r="B140" s="16" t="str">
        <f t="shared" si="13"/>
        <v>MOLINA, SWETT Y VALDES S.A. C. DE BOLSA</v>
      </c>
      <c r="C140" s="24">
        <f>(C84/C106)*100</f>
        <v>0.3519818062608116</v>
      </c>
      <c r="D140" s="24">
        <f>(D84/D106)*100</f>
        <v>8.767675082379442</v>
      </c>
      <c r="E140" s="24">
        <f>(E84/E106)*100</f>
        <v>0</v>
      </c>
      <c r="F140" s="24">
        <v>0</v>
      </c>
      <c r="G140" s="24">
        <f aca="true" t="shared" si="27" ref="G140:M140">(G84/G106)*100</f>
        <v>0.22887001697140014</v>
      </c>
      <c r="H140" s="24">
        <f t="shared" si="27"/>
        <v>2.6458909366854275</v>
      </c>
      <c r="I140" s="24">
        <f t="shared" si="27"/>
        <v>0.0680112941824223</v>
      </c>
      <c r="J140" s="24">
        <f t="shared" si="27"/>
        <v>0</v>
      </c>
      <c r="K140" s="24">
        <f t="shared" si="27"/>
        <v>0</v>
      </c>
      <c r="L140" s="24">
        <f t="shared" si="27"/>
        <v>0.2080930940833497</v>
      </c>
      <c r="M140" s="26">
        <f t="shared" si="27"/>
        <v>0.2504045229496206</v>
      </c>
    </row>
    <row r="141" spans="1:13" ht="15" customHeight="1">
      <c r="A141" s="9">
        <v>15</v>
      </c>
      <c r="B141" s="16" t="str">
        <f t="shared" si="13"/>
        <v>CELFIN, GARDEWEG S.A. C. DE BOLSA</v>
      </c>
      <c r="C141" s="24">
        <f>(C85/C106)*100</f>
        <v>9.81487304200825</v>
      </c>
      <c r="D141" s="24">
        <f>(D85/D106)*100</f>
        <v>9.697832809958232</v>
      </c>
      <c r="E141" s="24">
        <f>(E85/E106)*100</f>
        <v>0</v>
      </c>
      <c r="F141" s="24">
        <v>0</v>
      </c>
      <c r="G141" s="24">
        <f aca="true" t="shared" si="28" ref="G141:M141">(G85/G106)*100</f>
        <v>1.616241645472128</v>
      </c>
      <c r="H141" s="24">
        <f t="shared" si="28"/>
        <v>10.548270077160796</v>
      </c>
      <c r="I141" s="24">
        <f t="shared" si="28"/>
        <v>0.47667171348257514</v>
      </c>
      <c r="J141" s="24">
        <f t="shared" si="28"/>
        <v>20.961037488833785</v>
      </c>
      <c r="K141" s="24">
        <f t="shared" si="28"/>
        <v>1.6162786789398527</v>
      </c>
      <c r="L141" s="24">
        <f t="shared" si="28"/>
        <v>0.707609554471544</v>
      </c>
      <c r="M141" s="26">
        <f t="shared" si="28"/>
        <v>1.7807667959536935</v>
      </c>
    </row>
    <row r="142" spans="1:13" ht="15" customHeight="1">
      <c r="A142" s="9">
        <v>16</v>
      </c>
      <c r="B142" s="16" t="str">
        <f t="shared" si="13"/>
        <v>NEGOCIOS Y VALORES S.A. C. DE BOLSA</v>
      </c>
      <c r="C142" s="24">
        <f>(C86/C106)*100</f>
        <v>1.0094306477203294</v>
      </c>
      <c r="D142" s="24">
        <f>(D86/D106)*100</f>
        <v>0</v>
      </c>
      <c r="E142" s="24">
        <f>(E86/E106)*100</f>
        <v>0</v>
      </c>
      <c r="F142" s="24">
        <v>0</v>
      </c>
      <c r="G142" s="24">
        <f aca="true" t="shared" si="29" ref="G142:M142">(G86/G106)*100</f>
        <v>0.05975135944987771</v>
      </c>
      <c r="H142" s="24">
        <f t="shared" si="29"/>
        <v>0.008933405992506943</v>
      </c>
      <c r="I142" s="24">
        <f t="shared" si="29"/>
        <v>0.3852315571621559</v>
      </c>
      <c r="J142" s="24">
        <f t="shared" si="29"/>
        <v>0</v>
      </c>
      <c r="K142" s="24">
        <f t="shared" si="29"/>
        <v>0</v>
      </c>
      <c r="L142" s="24">
        <f t="shared" si="29"/>
        <v>0.8098037013564832</v>
      </c>
      <c r="M142" s="26">
        <f t="shared" si="29"/>
        <v>0.5911722299434097</v>
      </c>
    </row>
    <row r="143" spans="1:13" ht="15" customHeight="1">
      <c r="A143" s="9">
        <v>17</v>
      </c>
      <c r="B143" s="16" t="str">
        <f t="shared" si="13"/>
        <v>ALFA CORREDORES DE BOLSA S.A.</v>
      </c>
      <c r="C143" s="24">
        <f>(C87/C106)*100</f>
        <v>3.3266992830457474</v>
      </c>
      <c r="D143" s="24">
        <f>(D87/D106)*100</f>
        <v>0</v>
      </c>
      <c r="E143" s="24">
        <f>(E87/E106)*100</f>
        <v>0</v>
      </c>
      <c r="F143" s="24">
        <v>0</v>
      </c>
      <c r="G143" s="24">
        <f aca="true" t="shared" si="30" ref="G143:M143">(G87/G106)*100</f>
        <v>0.41053703074628517</v>
      </c>
      <c r="H143" s="24">
        <f t="shared" si="30"/>
        <v>0.02784348517648688</v>
      </c>
      <c r="I143" s="24">
        <f t="shared" si="30"/>
        <v>0.17563117633655323</v>
      </c>
      <c r="J143" s="24">
        <f t="shared" si="30"/>
        <v>28.808012708492647</v>
      </c>
      <c r="K143" s="24">
        <f t="shared" si="30"/>
        <v>0</v>
      </c>
      <c r="L143" s="24">
        <f t="shared" si="30"/>
        <v>0.33016642966635806</v>
      </c>
      <c r="M143" s="26">
        <f t="shared" si="30"/>
        <v>0.5436972125266615</v>
      </c>
    </row>
    <row r="144" spans="1:13" ht="15" customHeight="1">
      <c r="A144" s="9">
        <f>A143+1</f>
        <v>18</v>
      </c>
      <c r="B144" s="16" t="str">
        <f aca="true" t="shared" si="31" ref="B144:B156">B24</f>
        <v>CORP CORREDORES DE BOLSA S.A.</v>
      </c>
      <c r="C144" s="24">
        <f>(C88/C106)*100</f>
        <v>0.4420124544785491</v>
      </c>
      <c r="D144" s="24">
        <f>(D88/D106)*100</f>
        <v>0</v>
      </c>
      <c r="E144" s="24">
        <f>(E88/E106)*100</f>
        <v>0</v>
      </c>
      <c r="F144" s="24">
        <v>0</v>
      </c>
      <c r="G144" s="24">
        <f aca="true" t="shared" si="32" ref="G144:M144">(G88/G106)*100</f>
        <v>1.0101719549368584</v>
      </c>
      <c r="H144" s="24">
        <f t="shared" si="32"/>
        <v>2.408839337682047</v>
      </c>
      <c r="I144" s="24">
        <f t="shared" si="32"/>
        <v>8.357795224045724</v>
      </c>
      <c r="J144" s="24">
        <f t="shared" si="32"/>
        <v>0</v>
      </c>
      <c r="K144" s="24">
        <f t="shared" si="32"/>
        <v>0</v>
      </c>
      <c r="L144" s="24">
        <f t="shared" si="32"/>
        <v>4.686100959409936</v>
      </c>
      <c r="M144" s="26">
        <f t="shared" si="32"/>
        <v>4.576152143337626</v>
      </c>
    </row>
    <row r="145" spans="1:13" ht="15" customHeight="1">
      <c r="A145" s="9">
        <f aca="true" t="shared" si="33" ref="A145:A161">A144+1</f>
        <v>19</v>
      </c>
      <c r="B145" s="16" t="str">
        <f t="shared" si="31"/>
        <v>UGARTE Y CIA. CORREDORES DE BOLSA S.A.</v>
      </c>
      <c r="C145" s="24">
        <f>(C89/C106)*100</f>
        <v>0.49369122060858095</v>
      </c>
      <c r="D145" s="24">
        <f>(D89/D106)*100</f>
        <v>3.6944124990317073</v>
      </c>
      <c r="E145" s="24">
        <f>(E89/E106)*100</f>
        <v>0</v>
      </c>
      <c r="F145" s="24">
        <v>0</v>
      </c>
      <c r="G145" s="24">
        <f aca="true" t="shared" si="34" ref="G145:M145">(G89/G106)*100</f>
        <v>0</v>
      </c>
      <c r="H145" s="24">
        <f t="shared" si="34"/>
        <v>0</v>
      </c>
      <c r="I145" s="24">
        <f t="shared" si="34"/>
        <v>0</v>
      </c>
      <c r="J145" s="24">
        <f t="shared" si="34"/>
        <v>0</v>
      </c>
      <c r="K145" s="24">
        <f t="shared" si="34"/>
        <v>0</v>
      </c>
      <c r="L145" s="24">
        <f t="shared" si="34"/>
        <v>0.04118612417008802</v>
      </c>
      <c r="M145" s="26">
        <f t="shared" si="34"/>
        <v>0.061151577307691364</v>
      </c>
    </row>
    <row r="146" spans="1:13" ht="15" customHeight="1">
      <c r="A146" s="9">
        <f t="shared" si="33"/>
        <v>20</v>
      </c>
      <c r="B146" s="16" t="str">
        <f t="shared" si="31"/>
        <v>FINANZAS Y NEGOCIOS S.A. C. DE BOLSA </v>
      </c>
      <c r="C146" s="24">
        <f>(C90/C106)*100</f>
        <v>0.6611557204779002</v>
      </c>
      <c r="D146" s="24">
        <f>(D90/D106)*100</f>
        <v>0</v>
      </c>
      <c r="E146" s="24">
        <f>(E90/E106)*100</f>
        <v>50</v>
      </c>
      <c r="F146" s="24">
        <v>0</v>
      </c>
      <c r="G146" s="24">
        <f aca="true" t="shared" si="35" ref="G146:M146">(G90/G106)*100</f>
        <v>0</v>
      </c>
      <c r="H146" s="24">
        <f t="shared" si="35"/>
        <v>0</v>
      </c>
      <c r="I146" s="24">
        <f t="shared" si="35"/>
        <v>0</v>
      </c>
      <c r="J146" s="24">
        <f t="shared" si="35"/>
        <v>0</v>
      </c>
      <c r="K146" s="24">
        <f t="shared" si="35"/>
        <v>0</v>
      </c>
      <c r="L146" s="24">
        <f t="shared" si="35"/>
        <v>0.03091667263814698</v>
      </c>
      <c r="M146" s="26">
        <f t="shared" si="35"/>
        <v>0.06964566243942985</v>
      </c>
    </row>
    <row r="147" spans="1:13" ht="15" customHeight="1">
      <c r="A147" s="9">
        <f t="shared" si="33"/>
        <v>21</v>
      </c>
      <c r="B147" s="16" t="str">
        <f t="shared" si="31"/>
        <v>URETA Y BIANCHI CORREDORES DE  BOLSA S.A.</v>
      </c>
      <c r="C147" s="24">
        <f>(C91/C106)*100</f>
        <v>3.898648455826289</v>
      </c>
      <c r="D147" s="24">
        <f>(D91/D106)*100</f>
        <v>3.0017101554632624</v>
      </c>
      <c r="E147" s="24">
        <f>(E91/E106)*100</f>
        <v>50</v>
      </c>
      <c r="F147" s="24">
        <v>0</v>
      </c>
      <c r="G147" s="24">
        <f aca="true" t="shared" si="36" ref="G147:M147">(G91/G106)*100</f>
        <v>0</v>
      </c>
      <c r="H147" s="24">
        <f t="shared" si="36"/>
        <v>0</v>
      </c>
      <c r="I147" s="24">
        <f t="shared" si="36"/>
        <v>0</v>
      </c>
      <c r="J147" s="24">
        <f t="shared" si="36"/>
        <v>0</v>
      </c>
      <c r="K147" s="24">
        <f t="shared" si="36"/>
        <v>0</v>
      </c>
      <c r="L147" s="24">
        <f t="shared" si="36"/>
        <v>0</v>
      </c>
      <c r="M147" s="26">
        <f t="shared" si="36"/>
        <v>0.3185640340454289</v>
      </c>
    </row>
    <row r="148" spans="1:13" ht="15" customHeight="1">
      <c r="A148" s="9">
        <f t="shared" si="33"/>
        <v>22</v>
      </c>
      <c r="B148" s="16" t="str">
        <f t="shared" si="31"/>
        <v>MUNITA Y CRUZAT S.A. CORREDORES DE BOLSA</v>
      </c>
      <c r="C148" s="24">
        <f>(C92/C106)*100</f>
        <v>0.5266280404367165</v>
      </c>
      <c r="D148" s="24">
        <f>(D92/D106)*100</f>
        <v>7.6191299062691815</v>
      </c>
      <c r="E148" s="24">
        <f>(E92/E106)*100</f>
        <v>0</v>
      </c>
      <c r="F148" s="24">
        <v>0</v>
      </c>
      <c r="G148" s="24">
        <f aca="true" t="shared" si="37" ref="G148:M148">(G92/G106)*100</f>
        <v>0</v>
      </c>
      <c r="H148" s="24">
        <f t="shared" si="37"/>
        <v>0.0016292251317197466</v>
      </c>
      <c r="I148" s="24">
        <f t="shared" si="37"/>
        <v>0</v>
      </c>
      <c r="J148" s="24">
        <f t="shared" si="37"/>
        <v>0</v>
      </c>
      <c r="K148" s="24">
        <f t="shared" si="37"/>
        <v>0</v>
      </c>
      <c r="L148" s="24">
        <f t="shared" si="37"/>
        <v>0.016767010236903336</v>
      </c>
      <c r="M148" s="26">
        <f t="shared" si="37"/>
        <v>0.05156147675640523</v>
      </c>
    </row>
    <row r="149" spans="1:13" ht="15" customHeight="1">
      <c r="A149" s="9">
        <f t="shared" si="33"/>
        <v>23</v>
      </c>
      <c r="B149" s="16" t="str">
        <f t="shared" si="31"/>
        <v>RAIMUNDO SERRANO MC AULIFFE C. DE B. S.A.</v>
      </c>
      <c r="C149" s="24">
        <f>(C93/C106)*100</f>
        <v>0.5831829422355548</v>
      </c>
      <c r="D149" s="24">
        <f>(D93/D106)*100</f>
        <v>8.774229685200305</v>
      </c>
      <c r="E149" s="24">
        <f>(E93/E106)*100</f>
        <v>0</v>
      </c>
      <c r="F149" s="24">
        <v>0</v>
      </c>
      <c r="G149" s="24">
        <f aca="true" t="shared" si="38" ref="G149:M149">(G93/G106)*100</f>
        <v>0.040874671301505114</v>
      </c>
      <c r="H149" s="24">
        <f t="shared" si="38"/>
        <v>0</v>
      </c>
      <c r="I149" s="24">
        <f t="shared" si="38"/>
        <v>0</v>
      </c>
      <c r="J149" s="24">
        <f t="shared" si="38"/>
        <v>0</v>
      </c>
      <c r="K149" s="24">
        <f t="shared" si="38"/>
        <v>0.003777969301759553</v>
      </c>
      <c r="L149" s="24">
        <f t="shared" si="38"/>
        <v>0</v>
      </c>
      <c r="M149" s="26">
        <f t="shared" si="38"/>
        <v>0.05397515692081652</v>
      </c>
    </row>
    <row r="150" spans="1:13" ht="15" customHeight="1">
      <c r="A150" s="9">
        <f t="shared" si="33"/>
        <v>24</v>
      </c>
      <c r="B150" s="16" t="str">
        <f t="shared" si="31"/>
        <v>ETCHEGARAY S.A. CORREDORES DE BOLSA</v>
      </c>
      <c r="C150" s="24">
        <f>(C94/C106)*100</f>
        <v>0.04777119165838855</v>
      </c>
      <c r="D150" s="24">
        <f>(D94/D106)*100</f>
        <v>0.9236031247579268</v>
      </c>
      <c r="E150" s="24">
        <f>(E94/E106)*100</f>
        <v>0</v>
      </c>
      <c r="F150" s="24">
        <v>0</v>
      </c>
      <c r="G150" s="24">
        <f aca="true" t="shared" si="39" ref="G150:M150">(G94/G106)*100</f>
        <v>0</v>
      </c>
      <c r="H150" s="24">
        <f t="shared" si="39"/>
        <v>0</v>
      </c>
      <c r="I150" s="24">
        <f t="shared" si="39"/>
        <v>0</v>
      </c>
      <c r="J150" s="24">
        <f t="shared" si="39"/>
        <v>20.961037488833785</v>
      </c>
      <c r="K150" s="24">
        <f t="shared" si="39"/>
        <v>0</v>
      </c>
      <c r="L150" s="24">
        <f t="shared" si="39"/>
        <v>0</v>
      </c>
      <c r="M150" s="26">
        <f t="shared" si="39"/>
        <v>0.003933973691996504</v>
      </c>
    </row>
    <row r="151" spans="1:13" ht="15" customHeight="1">
      <c r="A151" s="9">
        <f t="shared" si="33"/>
        <v>25</v>
      </c>
      <c r="B151" s="16" t="str">
        <f t="shared" si="31"/>
        <v>COVARRUBIAS Y CIA. C. DE BOLSA LTDA.</v>
      </c>
      <c r="C151" s="24">
        <f>(C95/C106)*100</f>
        <v>0.560003396329174</v>
      </c>
      <c r="D151" s="24">
        <f>(D95/D106)*100</f>
        <v>29.553810309794372</v>
      </c>
      <c r="E151" s="24">
        <f>(E95/E106)*100</f>
        <v>0</v>
      </c>
      <c r="F151" s="24">
        <v>0</v>
      </c>
      <c r="G151" s="24">
        <f aca="true" t="shared" si="40" ref="G151:M151">(G95/G106)*100</f>
        <v>0</v>
      </c>
      <c r="H151" s="24">
        <f t="shared" si="40"/>
        <v>0</v>
      </c>
      <c r="I151" s="24">
        <f t="shared" si="40"/>
        <v>0</v>
      </c>
      <c r="J151" s="24">
        <f t="shared" si="40"/>
        <v>0.23094980267357285</v>
      </c>
      <c r="K151" s="24">
        <f t="shared" si="40"/>
        <v>0</v>
      </c>
      <c r="L151" s="24">
        <f t="shared" si="40"/>
        <v>0.021416401250932828</v>
      </c>
      <c r="M151" s="26">
        <f t="shared" si="40"/>
        <v>0.056664753768766445</v>
      </c>
    </row>
    <row r="152" spans="1:13" ht="15" customHeight="1">
      <c r="A152" s="9">
        <f t="shared" si="33"/>
        <v>26</v>
      </c>
      <c r="B152" s="16" t="str">
        <f t="shared" si="31"/>
        <v>VALENZUELA LAFOURCADE S.A. C. DE BOLSA</v>
      </c>
      <c r="C152" s="24">
        <f>(C96/C106)*100</f>
        <v>0.17876780098932202</v>
      </c>
      <c r="D152" s="24">
        <f>(D96/D106)*100</f>
        <v>0.4766983869718332</v>
      </c>
      <c r="E152" s="24">
        <f>(E96/E106)*100</f>
        <v>0</v>
      </c>
      <c r="F152" s="24">
        <v>0</v>
      </c>
      <c r="G152" s="24">
        <f aca="true" t="shared" si="41" ref="G152:M152">(G96/G106)*100</f>
        <v>0</v>
      </c>
      <c r="H152" s="24">
        <f t="shared" si="41"/>
        <v>0</v>
      </c>
      <c r="I152" s="24">
        <f t="shared" si="41"/>
        <v>0</v>
      </c>
      <c r="J152" s="24">
        <f t="shared" si="41"/>
        <v>0</v>
      </c>
      <c r="K152" s="24">
        <f t="shared" si="41"/>
        <v>0</v>
      </c>
      <c r="L152" s="24">
        <f t="shared" si="41"/>
        <v>0</v>
      </c>
      <c r="M152" s="26">
        <f t="shared" si="41"/>
        <v>0.014607983025559818</v>
      </c>
    </row>
    <row r="153" spans="1:13" ht="15" customHeight="1">
      <c r="A153" s="9">
        <f t="shared" si="33"/>
        <v>27</v>
      </c>
      <c r="B153" s="16" t="str">
        <f t="shared" si="31"/>
        <v>JAIME LARRAIN Y CIA. C. DE BOLSA LTDA.</v>
      </c>
      <c r="C153" s="24">
        <f>(C97/C106)*100</f>
        <v>0.4033515253076745</v>
      </c>
      <c r="D153" s="24">
        <f>(D97/D106)*100</f>
        <v>0</v>
      </c>
      <c r="E153" s="24">
        <f>(E97/E106)*100</f>
        <v>0</v>
      </c>
      <c r="F153" s="24">
        <v>0</v>
      </c>
      <c r="G153" s="24">
        <f aca="true" t="shared" si="42" ref="G153:M153">(G97/G106)*100</f>
        <v>0</v>
      </c>
      <c r="H153" s="24">
        <f t="shared" si="42"/>
        <v>0</v>
      </c>
      <c r="I153" s="24">
        <f t="shared" si="42"/>
        <v>0</v>
      </c>
      <c r="J153" s="24">
        <f t="shared" si="42"/>
        <v>0</v>
      </c>
      <c r="K153" s="24">
        <f t="shared" si="42"/>
        <v>0</v>
      </c>
      <c r="L153" s="24">
        <f t="shared" si="42"/>
        <v>0.0005339859637903861</v>
      </c>
      <c r="M153" s="26">
        <f t="shared" si="42"/>
        <v>0.03322618429817055</v>
      </c>
    </row>
    <row r="154" spans="1:13" ht="15" customHeight="1">
      <c r="A154" s="9">
        <f t="shared" si="33"/>
        <v>28</v>
      </c>
      <c r="B154" s="16" t="str">
        <f t="shared" si="31"/>
        <v>LIRA S.A. CORREDORES DE BOLSA</v>
      </c>
      <c r="C154" s="24">
        <f>(C98/C106)*100</f>
        <v>0.1665566650306776</v>
      </c>
      <c r="D154" s="24">
        <f>(D98/D106)*100</f>
        <v>0</v>
      </c>
      <c r="E154" s="24">
        <f>(E98/E106)*100</f>
        <v>0</v>
      </c>
      <c r="F154" s="24">
        <v>0</v>
      </c>
      <c r="G154" s="24">
        <f aca="true" t="shared" si="43" ref="G154:M154">(G98/G106)*100</f>
        <v>0</v>
      </c>
      <c r="H154" s="24">
        <f t="shared" si="43"/>
        <v>0</v>
      </c>
      <c r="I154" s="24">
        <f t="shared" si="43"/>
        <v>0</v>
      </c>
      <c r="J154" s="24">
        <f t="shared" si="43"/>
        <v>0</v>
      </c>
      <c r="K154" s="24">
        <f t="shared" si="43"/>
        <v>0</v>
      </c>
      <c r="L154" s="24">
        <f t="shared" si="43"/>
        <v>0</v>
      </c>
      <c r="M154" s="26">
        <f t="shared" si="43"/>
        <v>0.013608777384383148</v>
      </c>
    </row>
    <row r="155" spans="1:13" ht="15" customHeight="1">
      <c r="A155" s="9">
        <f t="shared" si="33"/>
        <v>29</v>
      </c>
      <c r="B155" s="16" t="str">
        <f t="shared" si="31"/>
        <v>SERGIO CONTRERAS Y CIA. C. DE BOLSA</v>
      </c>
      <c r="C155" s="24">
        <f>(C99/C106)*100</f>
        <v>0.0628115993539559</v>
      </c>
      <c r="D155" s="24">
        <f>(D99/D106)*100</f>
        <v>0</v>
      </c>
      <c r="E155" s="24">
        <f>(E99/E106)*100</f>
        <v>0</v>
      </c>
      <c r="F155" s="24">
        <v>0</v>
      </c>
      <c r="G155" s="24">
        <f aca="true" t="shared" si="44" ref="G155:M155">(G99/G106)*100</f>
        <v>0.03987592300280804</v>
      </c>
      <c r="H155" s="24">
        <f t="shared" si="44"/>
        <v>0.005621892886053532</v>
      </c>
      <c r="I155" s="24">
        <f t="shared" si="44"/>
        <v>0</v>
      </c>
      <c r="J155" s="24">
        <f t="shared" si="44"/>
        <v>0</v>
      </c>
      <c r="K155" s="24">
        <f t="shared" si="44"/>
        <v>0</v>
      </c>
      <c r="L155" s="24">
        <f t="shared" si="44"/>
        <v>0.024822901222685</v>
      </c>
      <c r="M155" s="26">
        <f t="shared" si="44"/>
        <v>0.02395206368224961</v>
      </c>
    </row>
    <row r="156" spans="1:13" ht="15" customHeight="1">
      <c r="A156" s="9">
        <f t="shared" si="33"/>
        <v>30</v>
      </c>
      <c r="B156" s="16" t="str">
        <f t="shared" si="31"/>
        <v>YRARRAZAVAL Y CIA. C. DE BOLSA LTDA.</v>
      </c>
      <c r="C156" s="24">
        <f>(C100/C106)*100</f>
        <v>0.2393993821638689</v>
      </c>
      <c r="D156" s="24">
        <f>(D100/D106)*100</f>
        <v>0</v>
      </c>
      <c r="E156" s="24">
        <f>(E100/E106)*100</f>
        <v>0</v>
      </c>
      <c r="F156" s="24">
        <v>0</v>
      </c>
      <c r="G156" s="24">
        <f aca="true" t="shared" si="45" ref="G156:M156">(G100/G106)*100</f>
        <v>0</v>
      </c>
      <c r="H156" s="24">
        <f t="shared" si="45"/>
        <v>0</v>
      </c>
      <c r="I156" s="24">
        <f t="shared" si="45"/>
        <v>0</v>
      </c>
      <c r="J156" s="24">
        <f t="shared" si="45"/>
        <v>0</v>
      </c>
      <c r="K156" s="24">
        <f t="shared" si="45"/>
        <v>0</v>
      </c>
      <c r="L156" s="24">
        <f t="shared" si="45"/>
        <v>0</v>
      </c>
      <c r="M156" s="26">
        <f t="shared" si="45"/>
        <v>0.019560507513925598</v>
      </c>
    </row>
    <row r="157" spans="1:13" ht="15" customHeight="1">
      <c r="A157" s="9">
        <f t="shared" si="33"/>
        <v>31</v>
      </c>
      <c r="B157" s="16" t="s">
        <v>41</v>
      </c>
      <c r="C157" s="24">
        <f>(C101/C106)*100</f>
        <v>3.2573235625121355</v>
      </c>
      <c r="D157" s="24">
        <f>(D101/D106)*100</f>
        <v>0</v>
      </c>
      <c r="E157" s="24">
        <f>(E101/E106)*100</f>
        <v>0</v>
      </c>
      <c r="F157" s="24">
        <v>0</v>
      </c>
      <c r="G157" s="24">
        <f aca="true" t="shared" si="46" ref="G157:M157">(G101/G106)*100</f>
        <v>0.2726134261691984</v>
      </c>
      <c r="H157" s="24">
        <f t="shared" si="46"/>
        <v>0.11499333050498685</v>
      </c>
      <c r="I157" s="24">
        <f t="shared" si="46"/>
        <v>0.08476410271198127</v>
      </c>
      <c r="J157" s="24">
        <f t="shared" si="46"/>
        <v>0</v>
      </c>
      <c r="K157" s="24">
        <f t="shared" si="46"/>
        <v>92.13775491153379</v>
      </c>
      <c r="L157" s="24">
        <f t="shared" si="46"/>
        <v>3.018074748490355</v>
      </c>
      <c r="M157" s="26">
        <f t="shared" si="46"/>
        <v>1.8710751203811695</v>
      </c>
    </row>
    <row r="158" spans="1:13" ht="15" customHeight="1">
      <c r="A158" s="9">
        <f t="shared" si="33"/>
        <v>32</v>
      </c>
      <c r="B158" s="16" t="s">
        <v>65</v>
      </c>
      <c r="C158" s="24">
        <f>(C102/C106)*100</f>
        <v>0.0011891124901134164</v>
      </c>
      <c r="D158" s="24">
        <f>(D102/D106)*100</f>
        <v>0</v>
      </c>
      <c r="E158" s="24">
        <f>(E102/E106)*100</f>
        <v>0</v>
      </c>
      <c r="F158" s="24">
        <v>0</v>
      </c>
      <c r="G158" s="24">
        <f aca="true" t="shared" si="47" ref="G158:M158">(G102/G106)*100</f>
        <v>1.873336615306319</v>
      </c>
      <c r="H158" s="24">
        <f t="shared" si="47"/>
        <v>0.13403136380932254</v>
      </c>
      <c r="I158" s="24">
        <f t="shared" si="47"/>
        <v>1.7305612588743942</v>
      </c>
      <c r="J158" s="24">
        <f t="shared" si="47"/>
        <v>0</v>
      </c>
      <c r="K158" s="24">
        <f t="shared" si="47"/>
        <v>0</v>
      </c>
      <c r="L158" s="24">
        <f t="shared" si="47"/>
        <v>13.15513446278448</v>
      </c>
      <c r="M158" s="26">
        <f t="shared" si="47"/>
        <v>7.341869234825299</v>
      </c>
    </row>
    <row r="159" spans="1:13" ht="15" customHeight="1">
      <c r="A159" s="9">
        <f t="shared" si="33"/>
        <v>33</v>
      </c>
      <c r="B159" s="16" t="str">
        <f>B39</f>
        <v>EUROAMERICA CORREDORES DE BOLSA S.A.</v>
      </c>
      <c r="C159" s="24">
        <f>(C103/C106)*100</f>
        <v>4.682221798926485</v>
      </c>
      <c r="D159" s="24">
        <f>(D103/D106)*100</f>
        <v>1.616305468326372</v>
      </c>
      <c r="E159" s="24">
        <f>(E103/E106)*100</f>
        <v>0</v>
      </c>
      <c r="F159" s="24">
        <v>0</v>
      </c>
      <c r="G159" s="24">
        <f aca="true" t="shared" si="48" ref="G159:M159">(G103/G106)*100</f>
        <v>0.0013568845144819965</v>
      </c>
      <c r="H159" s="24">
        <f t="shared" si="48"/>
        <v>1.9906272615985903</v>
      </c>
      <c r="I159" s="24">
        <f t="shared" si="48"/>
        <v>0</v>
      </c>
      <c r="J159" s="24">
        <f t="shared" si="48"/>
        <v>0</v>
      </c>
      <c r="K159" s="24">
        <f t="shared" si="48"/>
        <v>0</v>
      </c>
      <c r="L159" s="24">
        <f t="shared" si="48"/>
        <v>0.023417103989077002</v>
      </c>
      <c r="M159" s="26">
        <f t="shared" si="48"/>
        <v>0.44375259098151143</v>
      </c>
    </row>
    <row r="160" spans="1:13" ht="15" customHeight="1">
      <c r="A160" s="9">
        <f t="shared" si="33"/>
        <v>34</v>
      </c>
      <c r="B160" s="16" t="str">
        <f>B40</f>
        <v>MBI CORREDORES DE BOLSA S.A.</v>
      </c>
      <c r="C160" s="24">
        <f>(C104/C106)*100</f>
        <v>0</v>
      </c>
      <c r="D160" s="24">
        <f>(D104/D106)*100</f>
        <v>0</v>
      </c>
      <c r="E160" s="24">
        <f>(E104/E106)*100</f>
        <v>0</v>
      </c>
      <c r="F160" s="24">
        <v>0</v>
      </c>
      <c r="G160" s="24">
        <f aca="true" t="shared" si="49" ref="G160:M160">(G104/G106)*100</f>
        <v>0</v>
      </c>
      <c r="H160" s="24">
        <f t="shared" si="49"/>
        <v>0</v>
      </c>
      <c r="I160" s="24">
        <f t="shared" si="49"/>
        <v>0</v>
      </c>
      <c r="J160" s="24">
        <f t="shared" si="49"/>
        <v>0</v>
      </c>
      <c r="K160" s="24">
        <f t="shared" si="49"/>
        <v>0</v>
      </c>
      <c r="L160" s="24">
        <f t="shared" si="49"/>
        <v>0</v>
      </c>
      <c r="M160" s="26">
        <f t="shared" si="49"/>
        <v>0</v>
      </c>
    </row>
    <row r="161" spans="1:13" ht="15" customHeight="1" thickBot="1">
      <c r="A161" s="9">
        <f t="shared" si="33"/>
        <v>35</v>
      </c>
      <c r="B161" t="s">
        <v>125</v>
      </c>
      <c r="C161" s="24">
        <f>(C105/C106)*100</f>
        <v>1.276913287967477</v>
      </c>
      <c r="D161" s="24">
        <f aca="true" t="shared" si="50" ref="D161:L161">(D105/D106)*100</f>
        <v>0</v>
      </c>
      <c r="E161" s="24">
        <f t="shared" si="50"/>
        <v>0</v>
      </c>
      <c r="F161" s="24">
        <v>0</v>
      </c>
      <c r="G161" s="24">
        <f t="shared" si="50"/>
        <v>0.00037087846199084103</v>
      </c>
      <c r="H161" s="24">
        <f t="shared" si="50"/>
        <v>0.06269667072780029</v>
      </c>
      <c r="I161" s="24">
        <f t="shared" si="50"/>
        <v>0.11041908145229641</v>
      </c>
      <c r="J161" s="24">
        <f t="shared" si="50"/>
        <v>0</v>
      </c>
      <c r="K161" s="24">
        <f t="shared" si="50"/>
        <v>0</v>
      </c>
      <c r="L161" s="24">
        <f t="shared" si="50"/>
        <v>0.164718122837087</v>
      </c>
      <c r="M161" s="26">
        <f>(M105/M106)*100</f>
        <v>0.21500224697419468</v>
      </c>
    </row>
    <row r="162" spans="1:13" ht="15" customHeight="1" thickBot="1" thickTop="1">
      <c r="A162" s="37"/>
      <c r="B162" s="19" t="s">
        <v>10</v>
      </c>
      <c r="C162" s="25">
        <f aca="true" t="shared" si="51" ref="C162:M162">SUM(C127:C161)</f>
        <v>100</v>
      </c>
      <c r="D162" s="25">
        <f t="shared" si="51"/>
        <v>100.00000000000004</v>
      </c>
      <c r="E162" s="25">
        <f t="shared" si="51"/>
        <v>100</v>
      </c>
      <c r="F162" s="25">
        <f t="shared" si="51"/>
        <v>0</v>
      </c>
      <c r="G162" s="25">
        <f t="shared" si="51"/>
        <v>100.00000000000001</v>
      </c>
      <c r="H162" s="25">
        <f t="shared" si="51"/>
        <v>100.00000000000004</v>
      </c>
      <c r="I162" s="25">
        <f t="shared" si="51"/>
        <v>100</v>
      </c>
      <c r="J162" s="25">
        <f t="shared" si="51"/>
        <v>100</v>
      </c>
      <c r="K162" s="25">
        <f t="shared" si="51"/>
        <v>100.00000000000001</v>
      </c>
      <c r="L162" s="25">
        <f t="shared" si="51"/>
        <v>99.99999999999997</v>
      </c>
      <c r="M162" s="39">
        <f t="shared" si="51"/>
        <v>99.99999999999999</v>
      </c>
    </row>
    <row r="163" spans="1:13" ht="15" customHeight="1" thickBot="1" thickTop="1">
      <c r="A163" s="37"/>
      <c r="B163" s="19" t="s">
        <v>26</v>
      </c>
      <c r="C163" s="43">
        <v>1772204.0744849993</v>
      </c>
      <c r="D163" s="43">
        <v>67.12839999999998</v>
      </c>
      <c r="E163" s="43">
        <v>4.106916</v>
      </c>
      <c r="F163" s="25">
        <f>SUM(F128:F162)</f>
        <v>0</v>
      </c>
      <c r="G163" s="43">
        <v>3341702.813766</v>
      </c>
      <c r="H163" s="43">
        <v>535457.551578</v>
      </c>
      <c r="I163" s="43">
        <v>5081529.282078</v>
      </c>
      <c r="J163" s="43">
        <v>28.863848</v>
      </c>
      <c r="K163" s="43">
        <v>3733.698946</v>
      </c>
      <c r="L163" s="43">
        <v>10955126.907224001</v>
      </c>
      <c r="M163" s="44">
        <v>21689854.427241</v>
      </c>
    </row>
    <row r="164" ht="15" customHeight="1" thickTop="1"/>
    <row r="165" spans="1:2" ht="15" customHeight="1">
      <c r="A165" s="1" t="s">
        <v>21</v>
      </c>
      <c r="B165" s="1" t="s">
        <v>23</v>
      </c>
    </row>
    <row r="166" spans="1:2" ht="15" customHeight="1">
      <c r="A166" s="1" t="s">
        <v>22</v>
      </c>
      <c r="B166" s="1" t="s">
        <v>127</v>
      </c>
    </row>
    <row r="167" spans="1:2" ht="15" customHeight="1">
      <c r="A167" s="1"/>
      <c r="B167" s="1"/>
    </row>
    <row r="168" spans="1:2" ht="15" customHeight="1">
      <c r="A168" s="1"/>
      <c r="B168" s="1" t="s">
        <v>24</v>
      </c>
    </row>
    <row r="171" spans="1:13" ht="15" customHeight="1">
      <c r="A171" s="9"/>
      <c r="B171" s="16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6"/>
    </row>
    <row r="172" spans="1:13" ht="15" customHeight="1">
      <c r="A172" s="9"/>
      <c r="B172" s="16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6"/>
    </row>
    <row r="173" spans="1:13" ht="15" customHeight="1">
      <c r="A173" s="9"/>
      <c r="B173" s="16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6"/>
    </row>
    <row r="174" spans="1:13" ht="15" customHeight="1">
      <c r="A174" s="9"/>
      <c r="B174" s="16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6"/>
    </row>
    <row r="175" spans="1:13" ht="15" customHeight="1">
      <c r="A175" s="9"/>
      <c r="B175" s="16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6"/>
    </row>
    <row r="176" spans="1:13" ht="15" customHeight="1">
      <c r="A176" s="9"/>
      <c r="B176" s="16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6"/>
    </row>
    <row r="177" spans="1:13" ht="15" customHeight="1">
      <c r="A177" s="9"/>
      <c r="B177" s="16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6"/>
    </row>
    <row r="178" spans="1:13" ht="15" customHeight="1">
      <c r="A178" s="9"/>
      <c r="B178" s="16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6"/>
    </row>
    <row r="179" spans="1:13" ht="15" customHeight="1" thickBot="1">
      <c r="A179" s="9"/>
      <c r="C179" s="24"/>
      <c r="D179" s="24"/>
      <c r="E179" s="24"/>
      <c r="F179" s="112"/>
      <c r="G179" s="24"/>
      <c r="H179" s="24"/>
      <c r="I179" s="24"/>
      <c r="J179" s="24"/>
      <c r="K179" s="24"/>
      <c r="L179" s="24"/>
      <c r="M179" s="26"/>
    </row>
    <row r="180" spans="1:13" ht="15" customHeight="1" thickBot="1" thickTop="1">
      <c r="A180" s="37"/>
      <c r="B180" s="19"/>
      <c r="C180" s="25"/>
      <c r="D180" s="25"/>
      <c r="E180" s="25"/>
      <c r="F180" s="112"/>
      <c r="G180" s="25"/>
      <c r="H180" s="25"/>
      <c r="I180" s="25"/>
      <c r="J180" s="25"/>
      <c r="K180" s="25"/>
      <c r="L180" s="25"/>
      <c r="M180" s="39"/>
    </row>
    <row r="181" spans="1:13" ht="15" customHeight="1" thickBot="1" thickTop="1">
      <c r="A181" s="37"/>
      <c r="B181" s="19"/>
      <c r="C181" s="43"/>
      <c r="D181" s="43"/>
      <c r="E181" s="43"/>
      <c r="F181" s="112"/>
      <c r="G181" s="43"/>
      <c r="H181" s="43"/>
      <c r="I181" s="43"/>
      <c r="J181" s="43"/>
      <c r="K181" s="43"/>
      <c r="L181" s="43"/>
      <c r="M181" s="44"/>
    </row>
    <row r="182" ht="15" customHeight="1" thickTop="1"/>
    <row r="183" spans="1:2" ht="15" customHeight="1">
      <c r="A183" s="1"/>
      <c r="B183" s="1"/>
    </row>
    <row r="184" spans="1:2" ht="15" customHeight="1">
      <c r="A184" s="1"/>
      <c r="B184" s="1"/>
    </row>
    <row r="185" spans="1:2" ht="15" customHeight="1">
      <c r="A185" s="1"/>
      <c r="B185" s="1"/>
    </row>
    <row r="186" spans="1:2" ht="15" customHeight="1">
      <c r="A186" s="1"/>
      <c r="B186" s="1"/>
    </row>
    <row r="365" spans="1:13" ht="15" customHeight="1">
      <c r="A365" s="4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5"/>
      <c r="M365" s="6"/>
    </row>
    <row r="366" spans="1:13" ht="15" customHeight="1">
      <c r="A366" s="13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5"/>
    </row>
    <row r="367" spans="1:13" ht="15" customHeight="1">
      <c r="A367" s="4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8"/>
    </row>
    <row r="368" spans="1:13" ht="15" customHeight="1">
      <c r="A368" s="9"/>
      <c r="B368" s="10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</row>
    <row r="369" spans="1:13" ht="15" customHeight="1">
      <c r="A369" s="9"/>
      <c r="B369" s="10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</row>
    <row r="370" spans="1:13" ht="15" customHeight="1">
      <c r="A370" s="9"/>
      <c r="B370" s="10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</row>
    <row r="371" spans="1:13" ht="15" customHeight="1">
      <c r="A371" s="9"/>
      <c r="B371" s="10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</row>
    <row r="372" spans="1:13" ht="15" customHeight="1">
      <c r="A372" s="9"/>
      <c r="B372" s="10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</row>
    <row r="373" spans="1:13" ht="15" customHeight="1">
      <c r="A373" s="9"/>
      <c r="B373" s="10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</row>
    <row r="374" spans="1:13" ht="15" customHeight="1">
      <c r="A374" s="9"/>
      <c r="B374" s="10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</row>
    <row r="375" spans="1:13" ht="15" customHeight="1">
      <c r="A375" s="9"/>
      <c r="B375" s="10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</row>
    <row r="376" spans="1:13" ht="15" customHeight="1">
      <c r="A376" s="9"/>
      <c r="B376" s="10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</row>
    <row r="377" spans="1:13" ht="15" customHeight="1">
      <c r="A377" s="9"/>
      <c r="B377" s="10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</row>
    <row r="378" spans="1:13" ht="15" customHeight="1">
      <c r="A378" s="9"/>
      <c r="B378" s="10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</row>
    <row r="379" spans="1:13" ht="15" customHeight="1">
      <c r="A379" s="9"/>
      <c r="B379" s="10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</row>
    <row r="380" spans="1:13" ht="15" customHeight="1">
      <c r="A380" s="9"/>
      <c r="B380" s="10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</row>
    <row r="381" spans="1:13" ht="15" customHeight="1">
      <c r="A381" s="9"/>
      <c r="B381" s="10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</row>
    <row r="382" spans="1:13" ht="15" customHeight="1">
      <c r="A382" s="9"/>
      <c r="B382" s="10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</row>
    <row r="383" spans="1:13" ht="15" customHeight="1">
      <c r="A383" s="9"/>
      <c r="B383" s="10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</row>
    <row r="384" spans="1:13" ht="15" customHeight="1">
      <c r="A384" s="9"/>
      <c r="B384" s="10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</row>
    <row r="385" spans="1:13" ht="15" customHeight="1">
      <c r="A385" s="9"/>
      <c r="B385" s="10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</row>
    <row r="386" spans="1:13" ht="15" customHeight="1">
      <c r="A386" s="9"/>
      <c r="B386" s="10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</row>
    <row r="387" spans="1:13" ht="15" customHeight="1">
      <c r="A387" s="9"/>
      <c r="B387" s="10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</row>
    <row r="388" spans="1:13" ht="15" customHeight="1">
      <c r="A388" s="9"/>
      <c r="B388" s="10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</row>
    <row r="389" spans="1:13" ht="15" customHeight="1">
      <c r="A389" s="9"/>
      <c r="B389" s="10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</row>
    <row r="390" spans="1:13" ht="15" customHeight="1">
      <c r="A390" s="9"/>
      <c r="B390" s="10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</row>
    <row r="391" spans="1:13" ht="15" customHeight="1">
      <c r="A391" s="9"/>
      <c r="B391" s="10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</row>
    <row r="392" spans="1:13" ht="15" customHeight="1">
      <c r="A392" s="9"/>
      <c r="B392" s="10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</row>
    <row r="393" spans="1:13" ht="15" customHeight="1">
      <c r="A393" s="9"/>
      <c r="B393" s="10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</row>
    <row r="394" spans="1:13" ht="15" customHeight="1">
      <c r="A394" s="9"/>
      <c r="B394" s="10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</row>
    <row r="395" spans="1:13" ht="15" customHeight="1">
      <c r="A395" s="9"/>
      <c r="B395" s="10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</row>
    <row r="396" spans="1:13" ht="15" customHeight="1">
      <c r="A396" s="9"/>
      <c r="B396" s="10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</row>
    <row r="397" spans="1:13" ht="15" customHeight="1">
      <c r="A397" s="9"/>
      <c r="B397" s="10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</row>
    <row r="398" spans="1:13" ht="15" customHeight="1">
      <c r="A398" s="9"/>
      <c r="B398" s="10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</row>
    <row r="399" spans="1:13" ht="15" customHeight="1">
      <c r="A399" s="9"/>
      <c r="B399" s="10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</row>
    <row r="400" spans="1:13" ht="15" customHeight="1">
      <c r="A400" s="9"/>
      <c r="B400" s="10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</row>
    <row r="401" spans="1:13" ht="15" customHeight="1">
      <c r="A401" s="9"/>
      <c r="B401" s="10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</row>
    <row r="402" spans="1:13" ht="15" customHeight="1">
      <c r="A402" s="9"/>
      <c r="B402" s="10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</row>
    <row r="403" spans="1:13" ht="15" customHeight="1">
      <c r="A403" s="9"/>
      <c r="B403" s="10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</row>
    <row r="404" spans="1:13" ht="15" customHeight="1">
      <c r="A404" s="9"/>
      <c r="B404" s="7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</row>
    <row r="405" spans="1:13" ht="15" customHeight="1">
      <c r="A405" s="11"/>
      <c r="B405" s="12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2"/>
    </row>
  </sheetData>
  <mergeCells count="12">
    <mergeCell ref="A121:M121"/>
    <mergeCell ref="A122:M122"/>
    <mergeCell ref="C124:K124"/>
    <mergeCell ref="C1:K1"/>
    <mergeCell ref="C2:K2"/>
    <mergeCell ref="A3:M3"/>
    <mergeCell ref="C4:K4"/>
    <mergeCell ref="A66:M66"/>
    <mergeCell ref="A67:M67"/>
    <mergeCell ref="A68:M68"/>
    <mergeCell ref="B69:K69"/>
    <mergeCell ref="A120:M120"/>
  </mergeCells>
  <printOptions gridLines="1" horizontalCentered="1" verticalCentered="1"/>
  <pageMargins left="0.21" right="0.24" top="0.24" bottom="0.37" header="0" footer="0.3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6"/>
  <sheetViews>
    <sheetView tabSelected="1" workbookViewId="0" topLeftCell="A1">
      <selection activeCell="M21" sqref="M21"/>
    </sheetView>
  </sheetViews>
  <sheetFormatPr defaultColWidth="11.421875" defaultRowHeight="12.75"/>
  <cols>
    <col min="1" max="1" width="29.57421875" style="51" customWidth="1"/>
    <col min="2" max="3" width="9.7109375" style="48" customWidth="1"/>
    <col min="4" max="4" width="9.7109375" style="49" customWidth="1"/>
    <col min="5" max="5" width="9.7109375" style="48" customWidth="1"/>
    <col min="6" max="6" width="9.7109375" style="50" customWidth="1"/>
    <col min="7" max="8" width="9.7109375" style="48" customWidth="1"/>
    <col min="9" max="9" width="9.7109375" style="50" customWidth="1"/>
    <col min="10" max="10" width="11.421875" style="50" customWidth="1"/>
    <col min="11" max="11" width="12.7109375" style="50" customWidth="1"/>
    <col min="12" max="12" width="9.7109375" style="50" customWidth="1"/>
    <col min="13" max="13" width="11.57421875" style="50" customWidth="1"/>
    <col min="14" max="14" width="9.140625" style="51" customWidth="1"/>
    <col min="15" max="22" width="9.140625" style="99" customWidth="1"/>
    <col min="23" max="45" width="9.140625" style="100" customWidth="1"/>
    <col min="46" max="16384" width="9.140625" style="51" customWidth="1"/>
  </cols>
  <sheetData>
    <row r="1" spans="1:45" s="96" customFormat="1" ht="12.75">
      <c r="A1" s="113" t="s">
        <v>129</v>
      </c>
      <c r="B1" s="114"/>
      <c r="C1" s="114"/>
      <c r="D1" s="115"/>
      <c r="E1" s="114"/>
      <c r="F1" s="10"/>
      <c r="G1" s="116"/>
      <c r="H1" s="114"/>
      <c r="I1" s="117"/>
      <c r="J1" s="117"/>
      <c r="K1" s="117"/>
      <c r="L1" s="117"/>
      <c r="M1" s="117"/>
      <c r="O1" s="97"/>
      <c r="P1" s="97"/>
      <c r="Q1" s="97"/>
      <c r="R1" s="97"/>
      <c r="S1" s="97"/>
      <c r="T1" s="97"/>
      <c r="U1" s="97"/>
      <c r="V1" s="97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</row>
    <row r="2" spans="1:7" ht="12.75">
      <c r="A2" s="118" t="s">
        <v>135</v>
      </c>
      <c r="F2"/>
      <c r="G2" s="119"/>
    </row>
    <row r="3" spans="1:7" ht="12.75">
      <c r="A3" s="118"/>
      <c r="F3"/>
      <c r="G3" s="119"/>
    </row>
    <row r="4" ht="5.25" customHeight="1" thickBot="1"/>
    <row r="5" spans="1:43" ht="12.75" thickBot="1">
      <c r="A5" s="120"/>
      <c r="B5" s="121" t="s">
        <v>69</v>
      </c>
      <c r="C5" s="121"/>
      <c r="D5" s="122"/>
      <c r="E5" s="121"/>
      <c r="F5" s="122"/>
      <c r="G5" s="121"/>
      <c r="H5" s="121"/>
      <c r="I5" s="123"/>
      <c r="J5" s="124" t="s">
        <v>70</v>
      </c>
      <c r="K5" s="125"/>
      <c r="L5" s="126"/>
      <c r="M5" s="127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</row>
    <row r="6" spans="1:45" s="102" customFormat="1" ht="12.75" thickBot="1">
      <c r="A6" s="128" t="s">
        <v>71</v>
      </c>
      <c r="B6" s="129" t="s">
        <v>72</v>
      </c>
      <c r="C6" s="129" t="s">
        <v>73</v>
      </c>
      <c r="D6" s="130" t="s">
        <v>74</v>
      </c>
      <c r="E6" s="129" t="s">
        <v>75</v>
      </c>
      <c r="F6" s="130" t="s">
        <v>76</v>
      </c>
      <c r="G6" s="129" t="s">
        <v>77</v>
      </c>
      <c r="H6" s="129" t="s">
        <v>78</v>
      </c>
      <c r="I6" s="131" t="s">
        <v>79</v>
      </c>
      <c r="J6" s="130" t="s">
        <v>80</v>
      </c>
      <c r="K6" s="129" t="s">
        <v>77</v>
      </c>
      <c r="L6" s="132" t="s">
        <v>81</v>
      </c>
      <c r="M6" s="133" t="s">
        <v>10</v>
      </c>
      <c r="O6" s="103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</row>
    <row r="7" spans="1:13" ht="5.25" customHeight="1">
      <c r="A7" s="134"/>
      <c r="B7" s="135"/>
      <c r="C7" s="136"/>
      <c r="D7" s="137"/>
      <c r="E7" s="136"/>
      <c r="F7" s="138"/>
      <c r="G7" s="136"/>
      <c r="H7" s="136"/>
      <c r="I7" s="138"/>
      <c r="J7" s="138"/>
      <c r="K7" s="138"/>
      <c r="L7" s="138"/>
      <c r="M7" s="139"/>
    </row>
    <row r="8" spans="1:14" ht="11.25">
      <c r="A8" s="140" t="s">
        <v>82</v>
      </c>
      <c r="B8" s="141">
        <v>30353</v>
      </c>
      <c r="C8" s="142">
        <v>0</v>
      </c>
      <c r="D8" s="143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/>
      <c r="K8" s="136"/>
      <c r="L8" s="136"/>
      <c r="M8" s="144">
        <v>30353</v>
      </c>
      <c r="N8" s="48"/>
    </row>
    <row r="9" spans="1:13" ht="11.25">
      <c r="A9" s="140" t="s">
        <v>83</v>
      </c>
      <c r="B9" s="141">
        <v>121330</v>
      </c>
      <c r="C9" s="142">
        <v>0</v>
      </c>
      <c r="D9" s="143">
        <v>0</v>
      </c>
      <c r="E9" s="136">
        <v>0</v>
      </c>
      <c r="F9" s="136">
        <v>0</v>
      </c>
      <c r="G9" s="136">
        <v>0</v>
      </c>
      <c r="H9" s="136">
        <v>0</v>
      </c>
      <c r="I9" s="136">
        <v>0</v>
      </c>
      <c r="J9" s="136"/>
      <c r="K9" s="136"/>
      <c r="L9" s="136"/>
      <c r="M9" s="144">
        <v>121330</v>
      </c>
    </row>
    <row r="10" spans="1:13" ht="11.25">
      <c r="A10" s="140" t="s">
        <v>84</v>
      </c>
      <c r="B10" s="141">
        <v>15394</v>
      </c>
      <c r="C10" s="142">
        <v>0</v>
      </c>
      <c r="D10" s="143">
        <v>0</v>
      </c>
      <c r="E10" s="136">
        <v>116</v>
      </c>
      <c r="F10" s="136">
        <v>0</v>
      </c>
      <c r="G10" s="136">
        <v>0</v>
      </c>
      <c r="H10" s="136">
        <v>0</v>
      </c>
      <c r="I10" s="136">
        <v>0</v>
      </c>
      <c r="J10" s="136"/>
      <c r="K10" s="136"/>
      <c r="L10" s="136"/>
      <c r="M10" s="144">
        <v>15511</v>
      </c>
    </row>
    <row r="11" spans="1:13" ht="11.25">
      <c r="A11" s="140" t="s">
        <v>85</v>
      </c>
      <c r="B11" s="141">
        <v>5288</v>
      </c>
      <c r="C11" s="142">
        <v>0</v>
      </c>
      <c r="D11" s="143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/>
      <c r="K11" s="136"/>
      <c r="L11" s="136"/>
      <c r="M11" s="144">
        <v>5288</v>
      </c>
    </row>
    <row r="12" spans="1:13" ht="11.25">
      <c r="A12" s="140" t="s">
        <v>86</v>
      </c>
      <c r="B12" s="141">
        <v>1413</v>
      </c>
      <c r="C12" s="142">
        <v>0</v>
      </c>
      <c r="D12" s="143">
        <v>0</v>
      </c>
      <c r="E12" s="136">
        <v>116</v>
      </c>
      <c r="F12" s="136">
        <v>0</v>
      </c>
      <c r="G12" s="136">
        <v>0</v>
      </c>
      <c r="H12" s="136">
        <v>0</v>
      </c>
      <c r="I12" s="136">
        <v>0</v>
      </c>
      <c r="J12" s="136"/>
      <c r="K12" s="136"/>
      <c r="L12" s="136"/>
      <c r="M12" s="144">
        <v>1530</v>
      </c>
    </row>
    <row r="13" spans="1:13" ht="12">
      <c r="A13" s="140" t="s">
        <v>87</v>
      </c>
      <c r="B13" s="141">
        <v>3289</v>
      </c>
      <c r="C13" s="142">
        <v>0</v>
      </c>
      <c r="D13" s="143">
        <v>0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/>
      <c r="K13" s="136"/>
      <c r="L13" s="136"/>
      <c r="M13" s="144">
        <v>3289</v>
      </c>
    </row>
    <row r="14" spans="1:13" ht="12">
      <c r="A14" s="140" t="s">
        <v>88</v>
      </c>
      <c r="B14" s="141">
        <v>5478</v>
      </c>
      <c r="C14" s="142">
        <v>0</v>
      </c>
      <c r="D14" s="143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/>
      <c r="K14" s="136"/>
      <c r="L14" s="136"/>
      <c r="M14" s="144">
        <v>5478</v>
      </c>
    </row>
    <row r="15" spans="1:13" ht="12">
      <c r="A15" s="140" t="s">
        <v>124</v>
      </c>
      <c r="B15" s="141">
        <v>3805</v>
      </c>
      <c r="C15" s="142">
        <v>0</v>
      </c>
      <c r="D15" s="143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/>
      <c r="K15" s="136"/>
      <c r="L15" s="136"/>
      <c r="M15" s="144">
        <v>3805</v>
      </c>
    </row>
    <row r="16" spans="1:13" ht="11.25">
      <c r="A16" s="140" t="s">
        <v>89</v>
      </c>
      <c r="B16" s="141">
        <v>4272</v>
      </c>
      <c r="C16" s="142">
        <v>0</v>
      </c>
      <c r="D16" s="143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/>
      <c r="K16" s="136">
        <v>10069</v>
      </c>
      <c r="L16" s="136">
        <v>2381</v>
      </c>
      <c r="M16" s="144">
        <v>16723</v>
      </c>
    </row>
    <row r="17" spans="1:13" ht="11.25">
      <c r="A17" s="140" t="s">
        <v>90</v>
      </c>
      <c r="B17" s="141">
        <v>2639</v>
      </c>
      <c r="C17" s="142">
        <v>0</v>
      </c>
      <c r="D17" s="143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/>
      <c r="K17" s="136"/>
      <c r="L17" s="136"/>
      <c r="M17" s="144">
        <v>2639</v>
      </c>
    </row>
    <row r="18" spans="1:13" ht="11.25">
      <c r="A18" s="140" t="s">
        <v>91</v>
      </c>
      <c r="B18" s="141">
        <v>16619</v>
      </c>
      <c r="C18" s="142">
        <v>0</v>
      </c>
      <c r="D18" s="143">
        <v>0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/>
      <c r="K18" s="136"/>
      <c r="L18" s="136"/>
      <c r="M18" s="144">
        <v>16619</v>
      </c>
    </row>
    <row r="19" spans="1:13" ht="11.25">
      <c r="A19" s="140" t="s">
        <v>92</v>
      </c>
      <c r="B19" s="141">
        <v>0</v>
      </c>
      <c r="C19" s="142">
        <v>0</v>
      </c>
      <c r="D19" s="143">
        <v>0</v>
      </c>
      <c r="E19" s="136">
        <v>1087</v>
      </c>
      <c r="F19" s="136">
        <v>0</v>
      </c>
      <c r="G19" s="136"/>
      <c r="H19" s="136">
        <v>0</v>
      </c>
      <c r="I19" s="136">
        <v>0</v>
      </c>
      <c r="J19" s="136">
        <v>11214</v>
      </c>
      <c r="K19" s="136">
        <v>395836</v>
      </c>
      <c r="L19" s="136">
        <v>21426</v>
      </c>
      <c r="M19" s="144">
        <v>429562</v>
      </c>
    </row>
    <row r="20" spans="1:13" ht="11.25">
      <c r="A20" s="140" t="s">
        <v>93</v>
      </c>
      <c r="B20" s="141">
        <v>56784</v>
      </c>
      <c r="C20" s="142">
        <v>0</v>
      </c>
      <c r="D20" s="143">
        <v>0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/>
      <c r="K20" s="136"/>
      <c r="L20" s="136"/>
      <c r="M20" s="144">
        <v>56784</v>
      </c>
    </row>
    <row r="21" spans="1:13" ht="11.25">
      <c r="A21" s="140" t="s">
        <v>123</v>
      </c>
      <c r="B21" s="141">
        <v>418</v>
      </c>
      <c r="C21" s="142">
        <v>0</v>
      </c>
      <c r="D21" s="143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/>
      <c r="K21" s="136">
        <v>32693</v>
      </c>
      <c r="L21" s="136">
        <v>2028</v>
      </c>
      <c r="M21" s="144">
        <v>35139</v>
      </c>
    </row>
    <row r="22" spans="1:13" ht="11.25">
      <c r="A22" s="140" t="s">
        <v>94</v>
      </c>
      <c r="B22" s="141">
        <v>6014</v>
      </c>
      <c r="C22" s="142">
        <v>0</v>
      </c>
      <c r="D22" s="143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/>
      <c r="K22" s="136"/>
      <c r="L22" s="136"/>
      <c r="M22" s="144">
        <v>6014</v>
      </c>
    </row>
    <row r="23" spans="1:14" ht="11.25">
      <c r="A23" s="140" t="s">
        <v>95</v>
      </c>
      <c r="B23" s="141">
        <v>697</v>
      </c>
      <c r="C23" s="142">
        <v>0</v>
      </c>
      <c r="D23" s="143">
        <v>0</v>
      </c>
      <c r="E23" s="136">
        <v>0</v>
      </c>
      <c r="F23" s="136">
        <v>0</v>
      </c>
      <c r="G23" s="136">
        <v>802</v>
      </c>
      <c r="H23" s="136">
        <v>0</v>
      </c>
      <c r="I23" s="136">
        <v>0</v>
      </c>
      <c r="J23" s="136"/>
      <c r="K23" s="136"/>
      <c r="L23" s="136"/>
      <c r="M23" s="144">
        <v>1498</v>
      </c>
      <c r="N23" s="48"/>
    </row>
    <row r="24" spans="1:13" ht="11.25">
      <c r="A24" s="140" t="s">
        <v>96</v>
      </c>
      <c r="B24" s="141">
        <v>1339</v>
      </c>
      <c r="C24" s="142">
        <v>0</v>
      </c>
      <c r="D24" s="143">
        <v>0</v>
      </c>
      <c r="E24" s="136">
        <v>1087</v>
      </c>
      <c r="F24" s="136">
        <v>0</v>
      </c>
      <c r="G24" s="136">
        <v>0</v>
      </c>
      <c r="H24" s="136">
        <v>0</v>
      </c>
      <c r="I24" s="136">
        <v>0</v>
      </c>
      <c r="J24" s="136"/>
      <c r="K24" s="136"/>
      <c r="L24" s="136"/>
      <c r="M24" s="144">
        <v>2425</v>
      </c>
    </row>
    <row r="25" spans="1:13" ht="11.25">
      <c r="A25" s="140" t="s">
        <v>97</v>
      </c>
      <c r="B25" s="141">
        <v>2117</v>
      </c>
      <c r="C25" s="142">
        <v>0</v>
      </c>
      <c r="D25" s="143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/>
      <c r="K25" s="136"/>
      <c r="L25" s="136"/>
      <c r="M25" s="144">
        <v>2117</v>
      </c>
    </row>
    <row r="26" spans="1:13" ht="5.25" customHeight="1" thickBot="1">
      <c r="A26" s="145"/>
      <c r="B26" s="146"/>
      <c r="C26" s="147"/>
      <c r="D26" s="148"/>
      <c r="E26" s="147"/>
      <c r="F26" s="149"/>
      <c r="G26" s="147"/>
      <c r="H26" s="147"/>
      <c r="I26" s="149"/>
      <c r="J26" s="149"/>
      <c r="K26" s="149"/>
      <c r="L26" s="149"/>
      <c r="M26" s="150"/>
    </row>
    <row r="27" spans="1:45" s="104" customFormat="1" ht="11.25">
      <c r="A27" s="151" t="s">
        <v>98</v>
      </c>
      <c r="B27" s="152">
        <v>277250</v>
      </c>
      <c r="C27" s="152">
        <v>0</v>
      </c>
      <c r="D27" s="152">
        <v>0</v>
      </c>
      <c r="E27" s="152">
        <v>2406</v>
      </c>
      <c r="F27" s="152">
        <v>0</v>
      </c>
      <c r="G27" s="152">
        <v>802</v>
      </c>
      <c r="H27" s="152">
        <v>0</v>
      </c>
      <c r="I27" s="152">
        <v>0</v>
      </c>
      <c r="J27" s="152">
        <v>11214</v>
      </c>
      <c r="K27" s="152">
        <v>438599</v>
      </c>
      <c r="L27" s="152">
        <v>25835</v>
      </c>
      <c r="M27" s="153">
        <v>756105</v>
      </c>
      <c r="O27" s="105"/>
      <c r="P27" s="105"/>
      <c r="Q27" s="105"/>
      <c r="R27" s="105"/>
      <c r="S27" s="105"/>
      <c r="T27" s="105"/>
      <c r="U27" s="105"/>
      <c r="V27" s="105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</row>
    <row r="28" spans="1:13" ht="12" thickBot="1">
      <c r="A28" s="154" t="s">
        <v>99</v>
      </c>
      <c r="B28" s="155">
        <v>142316</v>
      </c>
      <c r="C28" s="155">
        <v>0</v>
      </c>
      <c r="D28" s="156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26</v>
      </c>
      <c r="J28" s="155">
        <v>8245</v>
      </c>
      <c r="K28" s="155">
        <v>410665</v>
      </c>
      <c r="L28" s="155">
        <v>27535</v>
      </c>
      <c r="M28" s="157">
        <v>588786</v>
      </c>
    </row>
    <row r="30" spans="1:13" ht="12.75">
      <c r="A30" s="113" t="s">
        <v>100</v>
      </c>
      <c r="B30" s="114"/>
      <c r="C30" s="114"/>
      <c r="D30" s="115"/>
      <c r="E30" s="114"/>
      <c r="F30" s="10"/>
      <c r="G30" s="116"/>
      <c r="H30" s="114"/>
      <c r="I30" s="117"/>
      <c r="J30" s="158"/>
      <c r="K30" s="158"/>
      <c r="L30" s="158"/>
      <c r="M30" s="117"/>
    </row>
    <row r="31" spans="1:7" ht="12.75">
      <c r="A31" s="118" t="s">
        <v>136</v>
      </c>
      <c r="F31"/>
      <c r="G31" s="119"/>
    </row>
    <row r="32" spans="1:7" ht="12.75">
      <c r="A32" s="118"/>
      <c r="F32"/>
      <c r="G32" s="119"/>
    </row>
    <row r="33" ht="5.25" customHeight="1" thickBot="1"/>
    <row r="34" spans="1:13" ht="12.75" thickBot="1">
      <c r="A34" s="120"/>
      <c r="B34" s="121" t="s">
        <v>69</v>
      </c>
      <c r="C34" s="121"/>
      <c r="D34" s="122"/>
      <c r="E34" s="121"/>
      <c r="F34" s="122"/>
      <c r="G34" s="121"/>
      <c r="H34" s="121"/>
      <c r="I34" s="123"/>
      <c r="J34" s="124" t="s">
        <v>70</v>
      </c>
      <c r="K34" s="125"/>
      <c r="L34" s="126"/>
      <c r="M34" s="127"/>
    </row>
    <row r="35" spans="1:13" ht="12.75" thickBot="1">
      <c r="A35" s="128" t="s">
        <v>71</v>
      </c>
      <c r="B35" s="129" t="s">
        <v>72</v>
      </c>
      <c r="C35" s="129" t="s">
        <v>73</v>
      </c>
      <c r="D35" s="130" t="s">
        <v>74</v>
      </c>
      <c r="E35" s="129" t="s">
        <v>75</v>
      </c>
      <c r="F35" s="130" t="s">
        <v>76</v>
      </c>
      <c r="G35" s="129" t="s">
        <v>77</v>
      </c>
      <c r="H35" s="129" t="s">
        <v>78</v>
      </c>
      <c r="I35" s="131" t="s">
        <v>79</v>
      </c>
      <c r="J35" s="130" t="s">
        <v>80</v>
      </c>
      <c r="K35" s="129" t="s">
        <v>77</v>
      </c>
      <c r="L35" s="132" t="s">
        <v>81</v>
      </c>
      <c r="M35" s="133" t="s">
        <v>10</v>
      </c>
    </row>
    <row r="36" spans="1:13" ht="5.25" customHeight="1">
      <c r="A36" s="134"/>
      <c r="B36" s="135"/>
      <c r="C36" s="136"/>
      <c r="D36" s="137"/>
      <c r="E36" s="136"/>
      <c r="F36" s="138"/>
      <c r="G36" s="136"/>
      <c r="H36" s="136"/>
      <c r="I36" s="138"/>
      <c r="J36" s="138"/>
      <c r="K36" s="138"/>
      <c r="L36" s="138"/>
      <c r="M36" s="139"/>
    </row>
    <row r="37" spans="1:13" ht="11.25">
      <c r="A37" s="140" t="s">
        <v>82</v>
      </c>
      <c r="B37" s="163">
        <v>10.95</v>
      </c>
      <c r="C37" s="164"/>
      <c r="D37" s="164"/>
      <c r="E37" s="164">
        <v>0</v>
      </c>
      <c r="F37" s="164"/>
      <c r="G37" s="164">
        <v>0</v>
      </c>
      <c r="H37" s="164"/>
      <c r="I37" s="164"/>
      <c r="J37" s="164">
        <v>0</v>
      </c>
      <c r="K37" s="164">
        <v>0</v>
      </c>
      <c r="L37" s="164">
        <v>0</v>
      </c>
      <c r="M37" s="159">
        <v>4.01</v>
      </c>
    </row>
    <row r="38" spans="1:13" ht="11.25">
      <c r="A38" s="140" t="s">
        <v>83</v>
      </c>
      <c r="B38" s="163">
        <v>43.76</v>
      </c>
      <c r="C38" s="164"/>
      <c r="D38" s="164"/>
      <c r="E38" s="164">
        <v>0</v>
      </c>
      <c r="F38" s="164"/>
      <c r="G38" s="164">
        <v>0</v>
      </c>
      <c r="H38" s="164"/>
      <c r="I38" s="164"/>
      <c r="J38" s="164">
        <v>0</v>
      </c>
      <c r="K38" s="164">
        <v>0</v>
      </c>
      <c r="L38" s="164">
        <v>0</v>
      </c>
      <c r="M38" s="159">
        <v>16.05</v>
      </c>
    </row>
    <row r="39" spans="1:13" ht="11.25">
      <c r="A39" s="140" t="s">
        <v>84</v>
      </c>
      <c r="B39" s="163">
        <v>5.55</v>
      </c>
      <c r="C39" s="164"/>
      <c r="D39" s="164"/>
      <c r="E39" s="164">
        <v>4.84</v>
      </c>
      <c r="F39" s="164"/>
      <c r="G39" s="164">
        <v>0</v>
      </c>
      <c r="H39" s="164"/>
      <c r="I39" s="164"/>
      <c r="J39" s="164">
        <v>0</v>
      </c>
      <c r="K39" s="164">
        <v>0</v>
      </c>
      <c r="L39" s="164">
        <v>0</v>
      </c>
      <c r="M39" s="159">
        <v>2.05</v>
      </c>
    </row>
    <row r="40" spans="1:13" ht="11.25">
      <c r="A40" s="140" t="s">
        <v>85</v>
      </c>
      <c r="B40" s="163">
        <v>1.91</v>
      </c>
      <c r="C40" s="164"/>
      <c r="D40" s="164"/>
      <c r="E40" s="164">
        <v>0</v>
      </c>
      <c r="F40" s="164"/>
      <c r="G40" s="164">
        <v>0</v>
      </c>
      <c r="H40" s="164"/>
      <c r="I40" s="164"/>
      <c r="J40" s="164">
        <v>0</v>
      </c>
      <c r="K40" s="164">
        <v>0</v>
      </c>
      <c r="L40" s="164">
        <v>0</v>
      </c>
      <c r="M40" s="159">
        <v>0.7</v>
      </c>
    </row>
    <row r="41" spans="1:13" ht="11.25">
      <c r="A41" s="140" t="s">
        <v>86</v>
      </c>
      <c r="B41" s="163">
        <v>0.51</v>
      </c>
      <c r="C41" s="164"/>
      <c r="D41" s="164"/>
      <c r="E41" s="164">
        <v>4.84</v>
      </c>
      <c r="F41" s="164"/>
      <c r="G41" s="164">
        <v>0</v>
      </c>
      <c r="H41" s="164"/>
      <c r="I41" s="164"/>
      <c r="J41" s="164">
        <v>0</v>
      </c>
      <c r="K41" s="164">
        <v>0</v>
      </c>
      <c r="L41" s="164">
        <v>0</v>
      </c>
      <c r="M41" s="159">
        <v>0.2</v>
      </c>
    </row>
    <row r="42" spans="1:13" ht="11.25">
      <c r="A42" s="140" t="s">
        <v>87</v>
      </c>
      <c r="B42" s="163">
        <v>1.19</v>
      </c>
      <c r="C42" s="164"/>
      <c r="D42" s="164"/>
      <c r="E42" s="164">
        <v>0</v>
      </c>
      <c r="F42" s="164"/>
      <c r="G42" s="164">
        <v>0</v>
      </c>
      <c r="H42" s="164"/>
      <c r="I42" s="164"/>
      <c r="J42" s="164">
        <v>0</v>
      </c>
      <c r="K42" s="164">
        <v>0</v>
      </c>
      <c r="L42" s="164">
        <v>0</v>
      </c>
      <c r="M42" s="159">
        <v>0.44</v>
      </c>
    </row>
    <row r="43" spans="1:13" ht="11.25">
      <c r="A43" s="140" t="s">
        <v>88</v>
      </c>
      <c r="B43" s="163">
        <v>1.98</v>
      </c>
      <c r="C43" s="164"/>
      <c r="D43" s="164"/>
      <c r="E43" s="164">
        <v>0</v>
      </c>
      <c r="F43" s="164"/>
      <c r="G43" s="164">
        <v>0</v>
      </c>
      <c r="H43" s="164"/>
      <c r="I43" s="164"/>
      <c r="J43" s="164">
        <v>0</v>
      </c>
      <c r="K43" s="164">
        <v>0</v>
      </c>
      <c r="L43" s="164">
        <v>0</v>
      </c>
      <c r="M43" s="159">
        <v>0.72</v>
      </c>
    </row>
    <row r="44" spans="1:13" ht="11.25">
      <c r="A44" s="140" t="s">
        <v>124</v>
      </c>
      <c r="B44" s="163">
        <v>1.37</v>
      </c>
      <c r="C44" s="164"/>
      <c r="D44" s="164"/>
      <c r="E44" s="164">
        <v>0</v>
      </c>
      <c r="F44" s="164"/>
      <c r="G44" s="164">
        <v>0</v>
      </c>
      <c r="H44" s="164"/>
      <c r="I44" s="164"/>
      <c r="J44" s="164">
        <v>0</v>
      </c>
      <c r="K44" s="164">
        <v>0</v>
      </c>
      <c r="L44" s="164">
        <v>0</v>
      </c>
      <c r="M44" s="159">
        <v>0.5</v>
      </c>
    </row>
    <row r="45" spans="1:13" ht="11.25">
      <c r="A45" s="140" t="s">
        <v>89</v>
      </c>
      <c r="B45" s="163">
        <v>1.54</v>
      </c>
      <c r="C45" s="164"/>
      <c r="D45" s="164"/>
      <c r="E45" s="164">
        <v>0</v>
      </c>
      <c r="F45" s="164"/>
      <c r="G45" s="164">
        <v>0</v>
      </c>
      <c r="H45" s="164"/>
      <c r="I45" s="164"/>
      <c r="J45" s="164">
        <v>0</v>
      </c>
      <c r="K45" s="164">
        <v>2.3</v>
      </c>
      <c r="L45" s="164">
        <v>9.22</v>
      </c>
      <c r="M45" s="159">
        <v>2.21</v>
      </c>
    </row>
    <row r="46" spans="1:13" ht="11.25">
      <c r="A46" s="140" t="s">
        <v>90</v>
      </c>
      <c r="B46" s="163">
        <v>0.95</v>
      </c>
      <c r="C46" s="164"/>
      <c r="D46" s="164"/>
      <c r="E46" s="164">
        <v>0</v>
      </c>
      <c r="F46" s="164"/>
      <c r="G46" s="164">
        <v>0</v>
      </c>
      <c r="H46" s="164"/>
      <c r="I46" s="164"/>
      <c r="J46" s="164">
        <v>0</v>
      </c>
      <c r="K46" s="164">
        <v>0</v>
      </c>
      <c r="L46" s="164">
        <v>0</v>
      </c>
      <c r="M46" s="159">
        <v>0.35</v>
      </c>
    </row>
    <row r="47" spans="1:13" ht="11.25">
      <c r="A47" s="140" t="s">
        <v>91</v>
      </c>
      <c r="B47" s="163">
        <v>5.99</v>
      </c>
      <c r="C47" s="164"/>
      <c r="D47" s="164"/>
      <c r="E47" s="164">
        <v>0</v>
      </c>
      <c r="F47" s="164"/>
      <c r="G47" s="164">
        <v>0</v>
      </c>
      <c r="H47" s="164"/>
      <c r="I47" s="164"/>
      <c r="J47" s="164">
        <v>0</v>
      </c>
      <c r="K47" s="164">
        <v>0</v>
      </c>
      <c r="L47" s="164">
        <v>0</v>
      </c>
      <c r="M47" s="159">
        <v>2.2</v>
      </c>
    </row>
    <row r="48" spans="1:13" ht="11.25">
      <c r="A48" s="140" t="s">
        <v>92</v>
      </c>
      <c r="B48" s="163">
        <v>0</v>
      </c>
      <c r="C48" s="164"/>
      <c r="D48" s="164"/>
      <c r="E48" s="164">
        <v>45.16</v>
      </c>
      <c r="F48" s="164"/>
      <c r="G48" s="164">
        <v>0</v>
      </c>
      <c r="H48" s="164"/>
      <c r="I48" s="164"/>
      <c r="J48" s="164">
        <v>100</v>
      </c>
      <c r="K48" s="164">
        <v>90.25</v>
      </c>
      <c r="L48" s="164">
        <v>82.93</v>
      </c>
      <c r="M48" s="159">
        <v>56.81</v>
      </c>
    </row>
    <row r="49" spans="1:13" ht="11.25">
      <c r="A49" s="140" t="s">
        <v>93</v>
      </c>
      <c r="B49" s="163">
        <v>20.48</v>
      </c>
      <c r="C49" s="164"/>
      <c r="D49" s="164"/>
      <c r="E49" s="164">
        <v>0</v>
      </c>
      <c r="F49" s="164"/>
      <c r="G49" s="164">
        <v>0</v>
      </c>
      <c r="H49" s="164"/>
      <c r="I49" s="164"/>
      <c r="J49" s="164">
        <v>0</v>
      </c>
      <c r="K49" s="164">
        <v>0</v>
      </c>
      <c r="L49" s="164">
        <v>0</v>
      </c>
      <c r="M49" s="159">
        <v>7.51</v>
      </c>
    </row>
    <row r="50" spans="1:13" ht="11.25">
      <c r="A50" s="140" t="s">
        <v>123</v>
      </c>
      <c r="B50" s="163">
        <v>0.15</v>
      </c>
      <c r="C50" s="164"/>
      <c r="D50" s="164"/>
      <c r="E50" s="164">
        <v>0</v>
      </c>
      <c r="F50" s="164"/>
      <c r="G50" s="164">
        <v>0</v>
      </c>
      <c r="H50" s="164"/>
      <c r="I50" s="164"/>
      <c r="J50" s="164"/>
      <c r="K50" s="164">
        <v>7.45</v>
      </c>
      <c r="L50" s="164">
        <v>7.85</v>
      </c>
      <c r="M50" s="159">
        <v>4.65</v>
      </c>
    </row>
    <row r="51" spans="1:13" ht="11.25">
      <c r="A51" s="140" t="s">
        <v>94</v>
      </c>
      <c r="B51" s="163">
        <v>2.17</v>
      </c>
      <c r="C51" s="164"/>
      <c r="D51" s="164"/>
      <c r="E51" s="164">
        <v>0</v>
      </c>
      <c r="F51" s="164"/>
      <c r="G51" s="164">
        <v>0</v>
      </c>
      <c r="H51" s="164"/>
      <c r="I51" s="164"/>
      <c r="J51" s="164">
        <v>0</v>
      </c>
      <c r="K51" s="164">
        <v>0</v>
      </c>
      <c r="L51" s="164">
        <v>0</v>
      </c>
      <c r="M51" s="159">
        <v>0.8</v>
      </c>
    </row>
    <row r="52" spans="1:13" ht="11.25">
      <c r="A52" s="140" t="s">
        <v>95</v>
      </c>
      <c r="B52" s="163">
        <v>0.25</v>
      </c>
      <c r="C52" s="164"/>
      <c r="D52" s="164"/>
      <c r="E52" s="164">
        <v>0</v>
      </c>
      <c r="F52" s="164"/>
      <c r="G52" s="164">
        <v>100</v>
      </c>
      <c r="H52" s="164"/>
      <c r="I52" s="164"/>
      <c r="J52" s="164">
        <v>0</v>
      </c>
      <c r="K52" s="164">
        <v>0</v>
      </c>
      <c r="L52" s="164">
        <v>0</v>
      </c>
      <c r="M52" s="159">
        <v>0.2</v>
      </c>
    </row>
    <row r="53" spans="1:13" ht="11.25">
      <c r="A53" s="140" t="s">
        <v>96</v>
      </c>
      <c r="B53" s="163">
        <v>0.48</v>
      </c>
      <c r="C53" s="164"/>
      <c r="D53" s="164"/>
      <c r="E53" s="164">
        <v>45.16</v>
      </c>
      <c r="F53" s="164"/>
      <c r="G53" s="164">
        <v>0</v>
      </c>
      <c r="H53" s="164"/>
      <c r="I53" s="164"/>
      <c r="J53" s="164">
        <v>0</v>
      </c>
      <c r="K53" s="164">
        <v>0</v>
      </c>
      <c r="L53" s="164">
        <v>0</v>
      </c>
      <c r="M53" s="159">
        <v>0.32</v>
      </c>
    </row>
    <row r="54" spans="1:13" ht="11.25">
      <c r="A54" s="140" t="s">
        <v>97</v>
      </c>
      <c r="B54" s="163">
        <v>0.76</v>
      </c>
      <c r="C54" s="164"/>
      <c r="D54" s="164"/>
      <c r="E54" s="164">
        <v>0</v>
      </c>
      <c r="F54" s="164"/>
      <c r="G54" s="164">
        <v>0</v>
      </c>
      <c r="H54" s="164"/>
      <c r="I54" s="164"/>
      <c r="J54" s="164">
        <v>0</v>
      </c>
      <c r="K54" s="164">
        <v>0</v>
      </c>
      <c r="L54" s="164">
        <v>0</v>
      </c>
      <c r="M54" s="159">
        <v>0.28</v>
      </c>
    </row>
    <row r="55" spans="1:13" ht="5.25" customHeight="1" thickBot="1">
      <c r="A55" s="145"/>
      <c r="B55" s="165"/>
      <c r="C55" s="166"/>
      <c r="D55" s="167"/>
      <c r="E55" s="166"/>
      <c r="F55" s="166"/>
      <c r="G55" s="166"/>
      <c r="H55" s="166"/>
      <c r="I55" s="166"/>
      <c r="J55" s="166"/>
      <c r="K55" s="166"/>
      <c r="L55" s="166"/>
      <c r="M55" s="168"/>
    </row>
    <row r="56" spans="1:13" ht="12" thickBot="1">
      <c r="A56" s="160" t="s">
        <v>98</v>
      </c>
      <c r="B56" s="169">
        <v>100</v>
      </c>
      <c r="C56" s="169"/>
      <c r="D56" s="169"/>
      <c r="E56" s="169">
        <v>100</v>
      </c>
      <c r="F56" s="169"/>
      <c r="G56" s="169">
        <v>100</v>
      </c>
      <c r="H56" s="169"/>
      <c r="I56" s="169"/>
      <c r="J56" s="169">
        <v>100</v>
      </c>
      <c r="K56" s="169">
        <v>100</v>
      </c>
      <c r="L56" s="169">
        <v>100</v>
      </c>
      <c r="M56" s="170">
        <v>100</v>
      </c>
    </row>
  </sheetData>
  <printOptions/>
  <pageMargins left="0.21" right="0.2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6">
      <selection activeCell="A61" sqref="A61"/>
    </sheetView>
  </sheetViews>
  <sheetFormatPr defaultColWidth="11.421875" defaultRowHeight="12.75"/>
  <cols>
    <col min="1" max="1" width="58.00390625" style="0" customWidth="1"/>
    <col min="5" max="5" width="9.00390625" style="0" customWidth="1"/>
    <col min="6" max="6" width="9.8515625" style="0" customWidth="1"/>
    <col min="7" max="7" width="3.8515625" style="0" customWidth="1"/>
    <col min="9" max="9" width="9.57421875" style="0" customWidth="1"/>
    <col min="10" max="10" width="10.28125" style="0" customWidth="1"/>
  </cols>
  <sheetData>
    <row r="1" spans="1:13" ht="12.75">
      <c r="A1" s="52"/>
      <c r="B1" s="52"/>
      <c r="C1" s="53" t="s">
        <v>120</v>
      </c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2.75">
      <c r="A2" s="52"/>
      <c r="B2" s="52"/>
      <c r="C2" s="53" t="s">
        <v>118</v>
      </c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>
      <c r="A3" s="52"/>
      <c r="B3" s="52"/>
      <c r="C3" s="54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>
      <c r="A4" s="52"/>
      <c r="B4" s="52"/>
      <c r="C4" s="55" t="s">
        <v>137</v>
      </c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2.75">
      <c r="A7" s="56"/>
      <c r="B7" s="57"/>
      <c r="C7" s="57"/>
      <c r="D7" s="57"/>
      <c r="E7" s="58" t="s">
        <v>138</v>
      </c>
      <c r="F7" s="57"/>
      <c r="G7" s="57"/>
      <c r="H7" s="57"/>
      <c r="I7" s="59"/>
      <c r="J7" s="56"/>
      <c r="K7" s="59"/>
      <c r="L7" s="61"/>
      <c r="M7" s="61"/>
    </row>
    <row r="8" spans="1:13" ht="12.75">
      <c r="A8" s="60"/>
      <c r="B8" s="61"/>
      <c r="C8" s="61"/>
      <c r="D8" s="61"/>
      <c r="E8" s="61"/>
      <c r="F8" s="61"/>
      <c r="G8" s="61"/>
      <c r="H8" s="61"/>
      <c r="I8" s="62"/>
      <c r="J8" s="63" t="s">
        <v>13</v>
      </c>
      <c r="K8" s="62"/>
      <c r="L8" s="108"/>
      <c r="M8" s="61"/>
    </row>
    <row r="9" spans="1:13" ht="12.75">
      <c r="A9" s="60" t="s">
        <v>119</v>
      </c>
      <c r="B9" s="64" t="s">
        <v>116</v>
      </c>
      <c r="C9" s="65"/>
      <c r="D9" s="66" t="s">
        <v>101</v>
      </c>
      <c r="E9" s="67"/>
      <c r="F9" s="65"/>
      <c r="G9" s="66" t="s">
        <v>102</v>
      </c>
      <c r="H9" s="67"/>
      <c r="I9" s="68" t="s">
        <v>103</v>
      </c>
      <c r="J9" s="63" t="s">
        <v>14</v>
      </c>
      <c r="K9" s="69" t="s">
        <v>104</v>
      </c>
      <c r="L9" s="108"/>
      <c r="M9" s="108"/>
    </row>
    <row r="10" spans="1:13" ht="12.75">
      <c r="A10" s="70"/>
      <c r="B10" s="70"/>
      <c r="C10" s="66" t="s">
        <v>3</v>
      </c>
      <c r="D10" s="66" t="s">
        <v>105</v>
      </c>
      <c r="E10" s="68" t="s">
        <v>4</v>
      </c>
      <c r="F10" s="66" t="s">
        <v>6</v>
      </c>
      <c r="G10" s="66"/>
      <c r="H10" s="68" t="s">
        <v>106</v>
      </c>
      <c r="I10" s="71" t="s">
        <v>8</v>
      </c>
      <c r="J10" s="72" t="s">
        <v>11</v>
      </c>
      <c r="K10" s="73"/>
      <c r="L10" s="108"/>
      <c r="M10" s="61"/>
    </row>
    <row r="11" spans="1:13" ht="12.75">
      <c r="A11" s="60"/>
      <c r="B11" s="74"/>
      <c r="C11" s="75"/>
      <c r="D11" s="75"/>
      <c r="E11" s="76"/>
      <c r="F11" s="75"/>
      <c r="G11" s="75"/>
      <c r="H11" s="77"/>
      <c r="I11" s="77"/>
      <c r="J11" s="74"/>
      <c r="K11" s="77"/>
      <c r="L11" s="75"/>
      <c r="M11" s="75"/>
    </row>
    <row r="12" spans="1:13" ht="12.75">
      <c r="A12" s="60" t="s">
        <v>54</v>
      </c>
      <c r="B12" s="74">
        <v>12080.76</v>
      </c>
      <c r="C12" s="75"/>
      <c r="D12" s="75"/>
      <c r="E12" s="77"/>
      <c r="F12" s="75"/>
      <c r="G12" s="75"/>
      <c r="H12" s="77"/>
      <c r="I12" s="77"/>
      <c r="J12" s="74"/>
      <c r="K12" s="77">
        <v>12080.76</v>
      </c>
      <c r="L12" s="75"/>
      <c r="M12" s="75"/>
    </row>
    <row r="13" spans="1:13" ht="12.75">
      <c r="A13" s="60" t="s">
        <v>107</v>
      </c>
      <c r="B13" s="74">
        <v>2776.02</v>
      </c>
      <c r="C13" s="75"/>
      <c r="D13" s="75"/>
      <c r="E13" s="77"/>
      <c r="F13" s="75"/>
      <c r="G13" s="75"/>
      <c r="H13" s="77"/>
      <c r="I13" s="77"/>
      <c r="J13" s="74">
        <v>514.03</v>
      </c>
      <c r="K13" s="77">
        <v>3290.06</v>
      </c>
      <c r="L13" s="75"/>
      <c r="M13" s="75"/>
    </row>
    <row r="14" spans="1:13" ht="12.75">
      <c r="A14" s="60" t="s">
        <v>63</v>
      </c>
      <c r="B14" s="74">
        <v>6483.31</v>
      </c>
      <c r="C14" s="75"/>
      <c r="D14" s="75"/>
      <c r="E14" s="77"/>
      <c r="F14" s="75"/>
      <c r="G14" s="75"/>
      <c r="H14" s="77"/>
      <c r="I14" s="77"/>
      <c r="J14" s="74"/>
      <c r="K14" s="77">
        <v>6483.31</v>
      </c>
      <c r="L14" s="75"/>
      <c r="M14" s="75"/>
    </row>
    <row r="15" spans="1:13" ht="12.75">
      <c r="A15" s="60" t="s">
        <v>108</v>
      </c>
      <c r="B15" s="74">
        <v>467.46</v>
      </c>
      <c r="C15" s="75"/>
      <c r="D15" s="75"/>
      <c r="E15" s="77"/>
      <c r="F15" s="75"/>
      <c r="G15" s="75"/>
      <c r="H15" s="77"/>
      <c r="I15" s="77"/>
      <c r="J15" s="74"/>
      <c r="K15" s="77">
        <v>467.46</v>
      </c>
      <c r="L15" s="75"/>
      <c r="M15" s="75"/>
    </row>
    <row r="16" spans="1:13" ht="12.75">
      <c r="A16" s="60" t="s">
        <v>109</v>
      </c>
      <c r="B16" s="74">
        <v>5719.7</v>
      </c>
      <c r="C16" s="75"/>
      <c r="D16" s="75"/>
      <c r="E16" s="77"/>
      <c r="F16" s="75"/>
      <c r="G16" s="75"/>
      <c r="H16" s="77"/>
      <c r="I16" s="77"/>
      <c r="J16" s="74"/>
      <c r="K16" s="77">
        <v>5719.7</v>
      </c>
      <c r="L16" s="75"/>
      <c r="M16" s="75"/>
    </row>
    <row r="17" spans="1:13" ht="12.75">
      <c r="A17" s="60" t="s">
        <v>67</v>
      </c>
      <c r="B17" s="74">
        <v>11146.84</v>
      </c>
      <c r="C17" s="75"/>
      <c r="D17" s="75"/>
      <c r="E17" s="77"/>
      <c r="F17" s="75"/>
      <c r="G17" s="75"/>
      <c r="H17" s="77"/>
      <c r="I17" s="77"/>
      <c r="J17" s="74"/>
      <c r="K17" s="77">
        <v>11146.84</v>
      </c>
      <c r="L17" s="75"/>
      <c r="M17" s="75"/>
    </row>
    <row r="18" spans="1:13" ht="12.75">
      <c r="A18" s="60" t="s">
        <v>55</v>
      </c>
      <c r="B18" s="74">
        <v>50.71</v>
      </c>
      <c r="C18" s="75"/>
      <c r="D18" s="75"/>
      <c r="E18" s="77"/>
      <c r="F18" s="75"/>
      <c r="G18" s="75"/>
      <c r="H18" s="77"/>
      <c r="I18" s="77"/>
      <c r="J18" s="74"/>
      <c r="K18" s="77">
        <v>50.71</v>
      </c>
      <c r="L18" s="75"/>
      <c r="M18" s="75"/>
    </row>
    <row r="19" spans="1:13" ht="12.75">
      <c r="A19" s="60"/>
      <c r="B19" s="74"/>
      <c r="C19" s="75"/>
      <c r="D19" s="75"/>
      <c r="E19" s="77"/>
      <c r="F19" s="75"/>
      <c r="G19" s="75"/>
      <c r="H19" s="77"/>
      <c r="I19" s="77"/>
      <c r="J19" s="74"/>
      <c r="K19" s="77"/>
      <c r="L19" s="75"/>
      <c r="M19" s="75"/>
    </row>
    <row r="20" spans="1:13" ht="12.75">
      <c r="A20" s="56" t="s">
        <v>10</v>
      </c>
      <c r="B20" s="107">
        <v>38724.79</v>
      </c>
      <c r="C20" s="79"/>
      <c r="D20" s="79"/>
      <c r="E20" s="80"/>
      <c r="F20" s="79"/>
      <c r="G20" s="79"/>
      <c r="H20" s="80"/>
      <c r="I20" s="80"/>
      <c r="J20" s="78">
        <f>SUM(J12:J18)</f>
        <v>514.03</v>
      </c>
      <c r="K20" s="80">
        <v>39238.82</v>
      </c>
      <c r="L20" s="109"/>
      <c r="M20" s="109"/>
    </row>
    <row r="21" spans="1:13" ht="12.75">
      <c r="A21" s="70" t="s">
        <v>20</v>
      </c>
      <c r="B21" s="81">
        <v>16468.89</v>
      </c>
      <c r="C21" s="82"/>
      <c r="D21" s="82"/>
      <c r="E21" s="83"/>
      <c r="F21" s="82"/>
      <c r="G21" s="82"/>
      <c r="H21" s="83"/>
      <c r="I21" s="83"/>
      <c r="J21" s="81">
        <v>352.81</v>
      </c>
      <c r="K21" s="83">
        <v>16821.68</v>
      </c>
      <c r="L21" s="109"/>
      <c r="M21" s="109"/>
    </row>
    <row r="22" spans="1:13" ht="12.75">
      <c r="A22" s="52"/>
      <c r="B22" s="84"/>
      <c r="C22" s="84"/>
      <c r="D22" s="84"/>
      <c r="E22" s="84"/>
      <c r="F22" s="84"/>
      <c r="G22" s="84"/>
      <c r="H22" s="84"/>
      <c r="I22" s="84"/>
      <c r="J22" s="84"/>
      <c r="L22" s="84"/>
      <c r="M22" s="84"/>
    </row>
    <row r="23" spans="1:13" ht="12.75">
      <c r="A23" s="85" t="s">
        <v>110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1:13" ht="12.75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</row>
    <row r="25" spans="1:13" ht="12.75">
      <c r="A25" s="85" t="s">
        <v>121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</row>
    <row r="26" spans="1:13" ht="12.75">
      <c r="A26" s="85" t="s">
        <v>111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</row>
    <row r="27" spans="1:13" ht="12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</row>
    <row r="28" spans="1:13" ht="12.75">
      <c r="A28" s="85" t="s">
        <v>112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1:13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1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1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1" ht="12.75">
      <c r="A32" s="52"/>
      <c r="B32" s="52"/>
      <c r="C32" s="53"/>
      <c r="D32" s="52"/>
      <c r="E32" s="52"/>
      <c r="F32" s="52"/>
      <c r="G32" s="52"/>
      <c r="H32" s="52"/>
      <c r="I32" s="52"/>
      <c r="J32" s="52"/>
      <c r="K32" s="52"/>
    </row>
    <row r="33" spans="1:11" ht="12.75">
      <c r="A33" s="52"/>
      <c r="B33" s="52"/>
      <c r="C33" s="53"/>
      <c r="D33" s="52"/>
      <c r="E33" s="52"/>
      <c r="F33" s="52"/>
      <c r="G33" s="52"/>
      <c r="H33" s="52"/>
      <c r="I33" s="52"/>
      <c r="J33" s="52"/>
      <c r="K33" s="52"/>
    </row>
    <row r="34" spans="1:11" ht="12.75">
      <c r="A34" s="52"/>
      <c r="B34" s="52"/>
      <c r="C34" s="54"/>
      <c r="D34" s="52"/>
      <c r="E34" s="52"/>
      <c r="F34" s="52"/>
      <c r="G34" s="52"/>
      <c r="H34" s="52"/>
      <c r="I34" s="52"/>
      <c r="J34" s="52"/>
      <c r="K34" s="52"/>
    </row>
    <row r="35" spans="1:11" ht="12.75">
      <c r="A35" s="52"/>
      <c r="B35" s="52"/>
      <c r="C35" s="55"/>
      <c r="D35" s="52"/>
      <c r="E35" s="52"/>
      <c r="F35" s="52"/>
      <c r="G35" s="52"/>
      <c r="H35" s="52"/>
      <c r="I35" s="52"/>
      <c r="J35" s="52"/>
      <c r="K35" s="52"/>
    </row>
    <row r="36" spans="1:11" ht="12.75">
      <c r="A36" s="52"/>
      <c r="B36" s="52"/>
      <c r="C36" s="53" t="s">
        <v>113</v>
      </c>
      <c r="D36" s="52"/>
      <c r="E36" s="52"/>
      <c r="F36" s="52"/>
      <c r="G36" s="52"/>
      <c r="H36" s="52"/>
      <c r="I36" s="52"/>
      <c r="J36" s="52"/>
      <c r="K36" s="52"/>
    </row>
    <row r="37" spans="1:11" ht="12.75">
      <c r="A37" s="52"/>
      <c r="B37" s="52"/>
      <c r="C37" s="53" t="s">
        <v>114</v>
      </c>
      <c r="D37" s="52"/>
      <c r="E37" s="52"/>
      <c r="F37" s="52"/>
      <c r="G37" s="52"/>
      <c r="H37" s="52"/>
      <c r="I37" s="52"/>
      <c r="J37" s="52"/>
      <c r="K37" s="52"/>
    </row>
    <row r="38" spans="1:11" ht="12.75">
      <c r="A38" s="52"/>
      <c r="B38" s="52"/>
      <c r="C38" s="54"/>
      <c r="D38" s="52"/>
      <c r="E38" s="52"/>
      <c r="F38" s="52"/>
      <c r="G38" s="52"/>
      <c r="H38" s="52"/>
      <c r="I38" s="52"/>
      <c r="J38" s="52"/>
      <c r="K38" s="52"/>
    </row>
    <row r="39" spans="1:11" ht="12.75">
      <c r="A39" s="52"/>
      <c r="B39" s="52"/>
      <c r="C39" s="55" t="s">
        <v>137</v>
      </c>
      <c r="D39" s="52"/>
      <c r="E39" s="52"/>
      <c r="F39" s="52"/>
      <c r="G39" s="52"/>
      <c r="H39" s="52"/>
      <c r="I39" s="52"/>
      <c r="J39" s="52"/>
      <c r="K39" s="52"/>
    </row>
    <row r="40" spans="1:11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</row>
    <row r="42" spans="1:11" ht="12.75">
      <c r="A42" s="56"/>
      <c r="B42" s="57"/>
      <c r="C42" s="57"/>
      <c r="D42" s="57"/>
      <c r="E42" s="58" t="s">
        <v>115</v>
      </c>
      <c r="F42" s="57"/>
      <c r="G42" s="57"/>
      <c r="H42" s="57"/>
      <c r="I42" s="59"/>
      <c r="J42" s="56"/>
      <c r="K42" s="59"/>
    </row>
    <row r="43" spans="1:11" ht="12.75">
      <c r="A43" s="60"/>
      <c r="B43" s="61"/>
      <c r="C43" s="61"/>
      <c r="D43" s="61"/>
      <c r="E43" s="61"/>
      <c r="F43" s="61"/>
      <c r="G43" s="61"/>
      <c r="H43" s="61"/>
      <c r="I43" s="62"/>
      <c r="J43" s="63" t="s">
        <v>13</v>
      </c>
      <c r="K43" s="62"/>
    </row>
    <row r="44" spans="1:11" ht="12.75">
      <c r="A44" s="60" t="s">
        <v>119</v>
      </c>
      <c r="B44" s="64" t="s">
        <v>116</v>
      </c>
      <c r="C44" s="65"/>
      <c r="D44" s="66" t="s">
        <v>101</v>
      </c>
      <c r="E44" s="67"/>
      <c r="F44" s="65"/>
      <c r="G44" s="66" t="s">
        <v>102</v>
      </c>
      <c r="H44" s="67"/>
      <c r="I44" s="68" t="s">
        <v>103</v>
      </c>
      <c r="J44" s="63" t="s">
        <v>14</v>
      </c>
      <c r="K44" s="69" t="s">
        <v>104</v>
      </c>
    </row>
    <row r="45" spans="1:11" ht="12.75">
      <c r="A45" s="70"/>
      <c r="B45" s="70"/>
      <c r="C45" s="66" t="s">
        <v>3</v>
      </c>
      <c r="D45" s="66" t="s">
        <v>105</v>
      </c>
      <c r="E45" s="68" t="s">
        <v>4</v>
      </c>
      <c r="F45" s="66" t="s">
        <v>6</v>
      </c>
      <c r="G45" s="66"/>
      <c r="H45" s="68" t="s">
        <v>106</v>
      </c>
      <c r="I45" s="71" t="s">
        <v>8</v>
      </c>
      <c r="J45" s="72" t="s">
        <v>11</v>
      </c>
      <c r="K45" s="73"/>
    </row>
    <row r="46" spans="1:11" ht="12.75">
      <c r="A46" s="60"/>
      <c r="B46" s="74"/>
      <c r="C46" s="75"/>
      <c r="D46" s="75"/>
      <c r="E46" s="76"/>
      <c r="F46" s="75"/>
      <c r="G46" s="75"/>
      <c r="H46" s="77"/>
      <c r="I46" s="77"/>
      <c r="J46" s="74"/>
      <c r="K46" s="77"/>
    </row>
    <row r="47" spans="1:11" ht="12.75">
      <c r="A47" s="60" t="s">
        <v>54</v>
      </c>
      <c r="B47" s="87">
        <v>31.201</v>
      </c>
      <c r="C47" s="88"/>
      <c r="D47" s="88"/>
      <c r="E47" s="89"/>
      <c r="F47" s="88"/>
      <c r="G47" s="88"/>
      <c r="H47" s="89"/>
      <c r="I47" s="89"/>
      <c r="J47" s="87"/>
      <c r="K47" s="89">
        <v>30.792</v>
      </c>
    </row>
    <row r="48" spans="1:11" ht="12.75">
      <c r="A48" s="60" t="s">
        <v>107</v>
      </c>
      <c r="B48" s="87">
        <v>7.173</v>
      </c>
      <c r="C48" s="88"/>
      <c r="D48" s="88"/>
      <c r="E48" s="89"/>
      <c r="F48" s="88"/>
      <c r="G48" s="88"/>
      <c r="H48" s="89"/>
      <c r="I48" s="89"/>
      <c r="J48" s="87">
        <v>100.005</v>
      </c>
      <c r="K48" s="89">
        <v>8.389</v>
      </c>
    </row>
    <row r="49" spans="1:11" ht="12.75">
      <c r="A49" s="60" t="s">
        <v>63</v>
      </c>
      <c r="B49" s="87">
        <v>16.747</v>
      </c>
      <c r="C49" s="88"/>
      <c r="D49" s="88"/>
      <c r="E49" s="89"/>
      <c r="F49" s="88"/>
      <c r="G49" s="88"/>
      <c r="H49" s="89"/>
      <c r="I49" s="89"/>
      <c r="J49" s="87"/>
      <c r="K49" s="89">
        <v>16.527</v>
      </c>
    </row>
    <row r="50" spans="1:11" ht="12.75">
      <c r="A50" s="60" t="s">
        <v>108</v>
      </c>
      <c r="B50" s="87">
        <v>1.212</v>
      </c>
      <c r="C50" s="88"/>
      <c r="D50" s="88"/>
      <c r="E50" s="89"/>
      <c r="F50" s="88"/>
      <c r="G50" s="88"/>
      <c r="H50" s="89"/>
      <c r="I50" s="89"/>
      <c r="J50" s="87"/>
      <c r="K50" s="89">
        <v>1.196</v>
      </c>
    </row>
    <row r="51" spans="1:11" ht="12.75">
      <c r="A51" s="60" t="s">
        <v>109</v>
      </c>
      <c r="B51" s="87">
        <v>14.775</v>
      </c>
      <c r="C51" s="88"/>
      <c r="D51" s="88"/>
      <c r="E51" s="89"/>
      <c r="F51" s="88"/>
      <c r="G51" s="88"/>
      <c r="H51" s="89"/>
      <c r="I51" s="89"/>
      <c r="J51" s="87"/>
      <c r="K51" s="89">
        <v>14.581</v>
      </c>
    </row>
    <row r="52" spans="1:11" ht="12.75">
      <c r="A52" s="60" t="s">
        <v>67</v>
      </c>
      <c r="B52" s="87">
        <v>28.789</v>
      </c>
      <c r="C52" s="88"/>
      <c r="D52" s="88"/>
      <c r="E52" s="89"/>
      <c r="F52" s="88"/>
      <c r="G52" s="88"/>
      <c r="H52" s="89"/>
      <c r="I52" s="89"/>
      <c r="J52" s="87"/>
      <c r="K52" s="89">
        <v>28.412</v>
      </c>
    </row>
    <row r="53" spans="1:11" ht="12.75">
      <c r="A53" s="60" t="s">
        <v>55</v>
      </c>
      <c r="B53" s="87">
        <v>0.135</v>
      </c>
      <c r="C53" s="88"/>
      <c r="D53" s="88"/>
      <c r="E53" s="89"/>
      <c r="F53" s="88"/>
      <c r="G53" s="88"/>
      <c r="H53" s="89"/>
      <c r="I53" s="89"/>
      <c r="J53" s="87"/>
      <c r="K53" s="89">
        <v>0.134</v>
      </c>
    </row>
    <row r="54" spans="1:11" ht="12.75">
      <c r="A54" s="60"/>
      <c r="B54" s="87"/>
      <c r="C54" s="88"/>
      <c r="D54" s="88"/>
      <c r="E54" s="89"/>
      <c r="F54" s="88"/>
      <c r="G54" s="88"/>
      <c r="H54" s="89"/>
      <c r="I54" s="89"/>
      <c r="J54" s="87"/>
      <c r="K54" s="89"/>
    </row>
    <row r="55" spans="1:11" ht="12.75">
      <c r="A55" s="56" t="s">
        <v>10</v>
      </c>
      <c r="B55" s="90">
        <v>100</v>
      </c>
      <c r="C55" s="91"/>
      <c r="D55" s="91"/>
      <c r="E55" s="92"/>
      <c r="F55" s="91"/>
      <c r="G55" s="91"/>
      <c r="H55" s="92"/>
      <c r="I55" s="92"/>
      <c r="J55" s="90">
        <v>100</v>
      </c>
      <c r="K55" s="92">
        <v>100</v>
      </c>
    </row>
    <row r="56" spans="1:11" ht="12.75">
      <c r="A56" s="70" t="s">
        <v>139</v>
      </c>
      <c r="B56" s="93">
        <v>38724.796</v>
      </c>
      <c r="C56" s="94"/>
      <c r="D56" s="94"/>
      <c r="E56" s="95"/>
      <c r="F56" s="94"/>
      <c r="G56" s="94"/>
      <c r="H56" s="95"/>
      <c r="I56" s="95"/>
      <c r="J56" s="93">
        <v>514.03</v>
      </c>
      <c r="K56" s="95">
        <v>39238.82</v>
      </c>
    </row>
    <row r="57" spans="1:11" ht="12.75">
      <c r="A57" s="52"/>
      <c r="B57" s="84"/>
      <c r="C57" s="84"/>
      <c r="D57" s="84"/>
      <c r="E57" s="84"/>
      <c r="F57" s="84"/>
      <c r="G57" s="84"/>
      <c r="H57" s="84"/>
      <c r="I57" s="84"/>
      <c r="J57" s="84"/>
      <c r="K57" s="84"/>
    </row>
    <row r="58" spans="1:11" ht="12.75">
      <c r="A58" s="85" t="s">
        <v>140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1:11" ht="12.75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1:11" ht="12.75">
      <c r="A60" s="85" t="s">
        <v>117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</row>
    <row r="61" spans="1:11" ht="12.75">
      <c r="A61" s="85" t="s">
        <v>122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</row>
    <row r="62" spans="1:11" ht="12.7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</row>
    <row r="63" spans="1:11" ht="12.75">
      <c r="A63" s="85" t="s">
        <v>112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</row>
  </sheetData>
  <printOptions/>
  <pageMargins left="0.25" right="0.26" top="0.984251968503937" bottom="0.98425196850393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Valores y Seguros</dc:creator>
  <cp:keywords/>
  <dc:description/>
  <cp:lastModifiedBy>rgrodrig</cp:lastModifiedBy>
  <cp:lastPrinted>2005-05-09T20:17:50Z</cp:lastPrinted>
  <dcterms:created xsi:type="dcterms:W3CDTF">2000-01-11T17:03:23Z</dcterms:created>
  <dcterms:modified xsi:type="dcterms:W3CDTF">2005-05-12T22:42:13Z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823316227</vt:i4>
  </property>
  <property fmtid="{D5CDD505-2E9C-101B-9397-08002B2CF9AE}" pid="3" name="_EmailSubject">
    <vt:lpwstr>MARZO.05.xls</vt:lpwstr>
  </property>
  <property fmtid="{D5CDD505-2E9C-101B-9397-08002B2CF9AE}" pid="4" name="_AuthorEmail">
    <vt:lpwstr>XSalas@svs.cl</vt:lpwstr>
  </property>
  <property fmtid="{D5CDD505-2E9C-101B-9397-08002B2CF9AE}" pid="5" name="_AuthorEmailDisplayName">
    <vt:lpwstr>Salas Muñoz Ximena</vt:lpwstr>
  </property>
  <property fmtid="{D5CDD505-2E9C-101B-9397-08002B2CF9AE}" pid="6" name="_PreviousAdHocReviewCycleID">
    <vt:i4>1217722854</vt:i4>
  </property>
  <property fmtid="{D5CDD505-2E9C-101B-9397-08002B2CF9AE}" pid="7" name="_ReviewingToolsShownOnce">
    <vt:lpwstr/>
  </property>
</Properties>
</file>