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11" windowWidth="11580" windowHeight="5985" activeTab="2"/>
  </bookViews>
  <sheets>
    <sheet name="Bolsa de Comercio" sheetId="1" r:id="rId1"/>
    <sheet name="Bolsa Electrónica" sheetId="2" r:id="rId2"/>
    <sheet name="Bolsa de Corredores" sheetId="3" r:id="rId3"/>
  </sheets>
  <definedNames>
    <definedName name="_xlnm.Print_Area" localSheetId="0">'Bolsa de Comercio'!$A$1:$M$197</definedName>
  </definedNames>
  <calcPr fullCalcOnLoad="1"/>
</workbook>
</file>

<file path=xl/sharedStrings.xml><?xml version="1.0" encoding="utf-8"?>
<sst xmlns="http://schemas.openxmlformats.org/spreadsheetml/2006/main" count="246" uniqueCount="139">
  <si>
    <t>CORREDOR</t>
  </si>
  <si>
    <t>ACCIONES</t>
  </si>
  <si>
    <t>EN RUEDA (2)</t>
  </si>
  <si>
    <t>ORO</t>
  </si>
  <si>
    <t>DÓLAR</t>
  </si>
  <si>
    <t>FUTUROS</t>
  </si>
  <si>
    <t>BONOS</t>
  </si>
  <si>
    <t>LETRAS HIPOT.</t>
  </si>
  <si>
    <t>PAGARES</t>
  </si>
  <si>
    <t>NO INSCRITOS</t>
  </si>
  <si>
    <t>TOTAL</t>
  </si>
  <si>
    <t>RUEDA</t>
  </si>
  <si>
    <t>CUOTAS FDOS.. INV.</t>
  </si>
  <si>
    <t>FUERA</t>
  </si>
  <si>
    <t>DE</t>
  </si>
  <si>
    <t>BICE CORREDORES DE BOLSA S.A.</t>
  </si>
  <si>
    <t>BANCHILE CORREDORES DE BOLSA S.A.</t>
  </si>
  <si>
    <t>ALFA CORREDORES DE BOLSA S.A.</t>
  </si>
  <si>
    <t>CORP CORREDORES DE BOLSA S.A.</t>
  </si>
  <si>
    <t>RAIMUNDO SERRANO MC AULIFFE C. DE B. S.A.</t>
  </si>
  <si>
    <t>TOTAL MES ANTERIOR</t>
  </si>
  <si>
    <t>1)</t>
  </si>
  <si>
    <t>2)</t>
  </si>
  <si>
    <t>INCLUYE REMATES.</t>
  </si>
  <si>
    <t>FUENTE :  ELABORADO EN BASE A INFORMACION DE LA BOLSA DE COMERCIO DE SANTIAGO, BOLSA DE VALORES.</t>
  </si>
  <si>
    <t>EN RUEDA (1)</t>
  </si>
  <si>
    <t>TOTAL MES (2)</t>
  </si>
  <si>
    <t>RESUMEN GENERAL DE OPERACIONES</t>
  </si>
  <si>
    <t>EN  $</t>
  </si>
  <si>
    <t>EN RUEDA</t>
  </si>
  <si>
    <t>SERGIO CONTRERAS Y CIA. C. DE BOLSA</t>
  </si>
  <si>
    <t>ETCHEGARAY S.A. CORREDORES DE BOLSA</t>
  </si>
  <si>
    <t>JAIME LARRAIN Y CIA. C. DE BOLSA LTDA.</t>
  </si>
  <si>
    <t>LARRAIN VIAL S.A. CORREDORES DE BOLSA</t>
  </si>
  <si>
    <t>NEGOCIOS Y VALORES S.A. C. DE BOLSA</t>
  </si>
  <si>
    <t>CUOTAS FDOS. INV.</t>
  </si>
  <si>
    <t>BCI CORREDOR DE BOLSA S.A.</t>
  </si>
  <si>
    <t>I.M. TRUST S.A. CORREDORES DE BOLSA</t>
  </si>
  <si>
    <t>VALENZUELA LAFOURCADE S.A. C. DE BOLSA</t>
  </si>
  <si>
    <t>TOTAL MES ANTERIOR EN MILLONES DE $</t>
  </si>
  <si>
    <t>LIRA S.A. CORREDORES DE BOLSA</t>
  </si>
  <si>
    <t>CONSORCIO CORREDORES DE BOLSA S.A.</t>
  </si>
  <si>
    <t>SANTANDER INVESTMENT S.A. C. DE BOLSA</t>
  </si>
  <si>
    <t>YRARRAZAVAL Y CIA. C. DE BOLSA LTDA.</t>
  </si>
  <si>
    <t>COVARRUBIAS Y CIA. C. DE BOLSA LTDA.</t>
  </si>
  <si>
    <t>TANNER  CORREDORES DE BOLSA S.A.</t>
  </si>
  <si>
    <t>URETA Y BIANCHI CORREDORES DE  BOLSA S.A.</t>
  </si>
  <si>
    <t xml:space="preserve">FINANZAS Y NEGOCIOS S.A. C. DE BOLSA </t>
  </si>
  <si>
    <t>CELFIN, GARDEWEG S.A. C. DE BOLSA</t>
  </si>
  <si>
    <t>MUNITA Y CRUZAT S.A. CORREDORES DE BOLSA</t>
  </si>
  <si>
    <t>MOLINA, SWETT Y VALDES S.A. C. DE BOLSA</t>
  </si>
  <si>
    <t>SANTIAGO CORREDORES DE BOLSA LTDA.</t>
  </si>
  <si>
    <t>DEUTSCHE SECURITIES C.  DE BOLSA LTDA.</t>
  </si>
  <si>
    <t>SCOTIA SUD AMERICANO CORREDORES DE BOLSA S.A.</t>
  </si>
  <si>
    <t>CHILEMARKET S.A. CORREDORES DE BOLSA</t>
  </si>
  <si>
    <t>CB CORREDORES DE BOLSA S.A.</t>
  </si>
  <si>
    <t>BANCOESTADO S.A. CORREDORES DE BOLSA</t>
  </si>
  <si>
    <t>CORREDORES DE BOLSA</t>
  </si>
  <si>
    <t xml:space="preserve">ESTRUCTURA PORCENTUAL DE LAS TRANSACCIONES </t>
  </si>
  <si>
    <t>UGARTE Y CIA. CORREDORES DE BOLSA S.A.</t>
  </si>
  <si>
    <t xml:space="preserve">ACCIONES   </t>
  </si>
  <si>
    <t xml:space="preserve">ACCIONES  </t>
  </si>
  <si>
    <t>DUPOL S.A. CORREDORES DE BOLSA</t>
  </si>
  <si>
    <t xml:space="preserve">TOTAL </t>
  </si>
  <si>
    <t>CITIGROUP (CHILE) S.A. C. DE B.</t>
  </si>
  <si>
    <t>VALORES SECURITY S.A. CORREDORES  DE BOLSA</t>
  </si>
  <si>
    <t>EUROAMERICA CORREDORES DE BOLSA S.A.</t>
  </si>
  <si>
    <t>CITIGROUP (CHILE)  S.A. C. DE B.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</si>
  <si>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</si>
  <si>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</si>
  <si>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</si>
  <si>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</si>
  <si>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</si>
  <si>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</si>
  <si>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</si>
  <si>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</si>
  <si>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</si>
  <si>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</si>
  <si>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</si>
  <si>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</si>
  <si>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</si>
  <si>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ALFA</t>
  </si>
  <si>
    <t>BANCHILE</t>
  </si>
  <si>
    <t>BBVA</t>
  </si>
  <si>
    <t>BCI</t>
  </si>
  <si>
    <t>BICE</t>
  </si>
  <si>
    <t>CB</t>
  </si>
  <si>
    <t>CELFIN GARDEWEG</t>
  </si>
  <si>
    <t>CHILE MARKET</t>
  </si>
  <si>
    <t>CONSORCIO</t>
  </si>
  <si>
    <t>DEUTSCHE SECURITIES</t>
  </si>
  <si>
    <t>INVERSIONES BOSTON</t>
  </si>
  <si>
    <t>MBI</t>
  </si>
  <si>
    <t>SANTANDER INVESTMENT</t>
  </si>
  <si>
    <t>SANTIAGO</t>
  </si>
  <si>
    <t>SCOTIA SUD AMERICANO</t>
  </si>
  <si>
    <t>SECURITY VALORES</t>
  </si>
  <si>
    <t xml:space="preserve">  TOTAL</t>
  </si>
  <si>
    <t xml:space="preserve">  TOTAL MES ANTERIOR</t>
  </si>
  <si>
    <t>ESTRUCTURA PORCENTUAL DE LAS TRANSACCIONES EFECTUADAS EN LA BOLSA ELECTRONICA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</si>
  <si>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</si>
  <si>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</si>
  <si>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</si>
  <si>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</si>
  <si>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</si>
  <si>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</si>
  <si>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</si>
  <si>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INTERVALORES CORREDORES DE BOLSA LTDA.</t>
  </si>
  <si>
    <t>RAIMUNDO SERRANO MAC MAULIFF CORREDORES DE BOLSA S.A.</t>
  </si>
  <si>
    <t>NOTA : POSIBLES DIFERENCIAS EN LAS SUMATORIAS ALGEIBRAICAS SON EXPLICABLES POR LAS APROXIMACIONES REALIZADAS AL TERCER DECIMAL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</si>
  <si>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</si>
  <si>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</si>
  <si>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</si>
  <si>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</si>
  <si>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</si>
  <si>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</si>
  <si>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(1) INCLUYE REMATES</t>
  </si>
  <si>
    <t>LA BOLSA DE CORREDORES - BOLSA DE VALORES (1)</t>
  </si>
  <si>
    <t>CORREDORES (2)</t>
  </si>
  <si>
    <t>TRANSACCIONES EFECTUADAS EN</t>
  </si>
  <si>
    <t>(1) INCLUYE COMPRAS Y VENTAS, TANTO EN OPERACIONES POR CUENTA PROPIA COMO DE INTERMEDIACIÓN POR CUENTA DE TERCEROS</t>
  </si>
  <si>
    <t>(2) INCLUYE COMPRAS Y VENTAS, TANTO EN OPERACIONES POR CUENTA PROPIA COMO DE INTERMEDIACIÓN POR CUENTA DE TERCEROS</t>
  </si>
  <si>
    <t>PENTA</t>
  </si>
  <si>
    <t>CHG</t>
  </si>
  <si>
    <t>PENTA CORREDORES DE BOLSA S.A.</t>
  </si>
  <si>
    <t>PENTA CORREDORES DE BOLSA</t>
  </si>
  <si>
    <t>MILLONES DE PESOS. INCLUYE COMPRAS Y VENTAS, TANTO EN OPERACIONES POR CUENTA PROPIA COMO DE INTERMEDIACION POR CUENTA DE TERCEROS.</t>
  </si>
  <si>
    <t>INCLUYE COMPRAS Y VENTAS, TANTO EN OPERACIONES POR CUENTA PROPIA COMO DE INTERMEDIACIÓN POR CUENTA DE TERCEROS.</t>
  </si>
  <si>
    <t>TRANSACCIONES EFECTUADAS EN LA BOLSA ELECTRONICA</t>
  </si>
  <si>
    <t>TRANSACCIONES EFECTUADAS POR LOS CORREDORES DE LA BOLSA DE COMERCIO (1)</t>
  </si>
  <si>
    <t xml:space="preserve">EFECTUADAS POR LOS CORREDORES DE LA BOLSA DE COMERCIO </t>
  </si>
  <si>
    <t xml:space="preserve">E N   R U E D A   </t>
  </si>
  <si>
    <t>BBVA CORREDORES DE BOLSA  S.A.</t>
  </si>
  <si>
    <t>(Abril de 2005, millones de pesos)</t>
  </si>
  <si>
    <t>(ABRIL DE 2005)</t>
  </si>
  <si>
    <t>(Abril 2005, millones de pesos)</t>
  </si>
  <si>
    <t>(Abril de 2005)</t>
  </si>
  <si>
    <t>(ABRIL 2005, CIFRAS EN $ MILLONES)</t>
  </si>
  <si>
    <t xml:space="preserve">TOTAL MES 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</si>
</sst>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  <numFmt numFmtId="183" formatCode="#,##0.0"/>
    <numFmt numFmtId="184" formatCode="#,##0.000"/>
    <numFmt numFmtId="185" formatCode="&quot;$&quot;#,##0;[Red]\-&quot;$&quot;#,##0"/>
    <numFmt numFmtId="186" formatCode="#,##0;[Red]#,##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9"/>
      <name val="Times New Roman"/>
      <family val="0"/>
    </font>
    <font>
      <sz val="8"/>
      <name val="Small Fonts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8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4" fontId="0" fillId="0" borderId="0" xfId="0" applyNumberForma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4" fontId="2" fillId="0" borderId="13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10" fontId="10" fillId="0" borderId="0" xfId="0" applyNumberFormat="1" applyFont="1" applyAlignment="1">
      <alignment horizontal="center"/>
    </xf>
    <xf numFmtId="1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0" xfId="0" applyFont="1" applyBorder="1" applyAlignment="1">
      <alignment/>
    </xf>
    <xf numFmtId="4" fontId="15" fillId="0" borderId="18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" fontId="15" fillId="0" borderId="17" xfId="0" applyNumberFormat="1" applyFont="1" applyBorder="1" applyAlignment="1">
      <alignment/>
    </xf>
    <xf numFmtId="4" fontId="15" fillId="0" borderId="2" xfId="0" applyNumberFormat="1" applyFont="1" applyBorder="1" applyAlignment="1">
      <alignment/>
    </xf>
    <xf numFmtId="4" fontId="16" fillId="0" borderId="15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4" fontId="16" fillId="0" borderId="17" xfId="0" applyNumberFormat="1" applyFont="1" applyBorder="1" applyAlignment="1">
      <alignment/>
    </xf>
    <xf numFmtId="4" fontId="16" fillId="0" borderId="19" xfId="0" applyNumberFormat="1" applyFont="1" applyBorder="1" applyAlignment="1">
      <alignment/>
    </xf>
    <xf numFmtId="4" fontId="16" fillId="0" borderId="4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184" fontId="15" fillId="0" borderId="18" xfId="0" applyNumberFormat="1" applyFont="1" applyBorder="1" applyAlignment="1">
      <alignment/>
    </xf>
    <xf numFmtId="184" fontId="15" fillId="0" borderId="0" xfId="0" applyNumberFormat="1" applyFont="1" applyBorder="1" applyAlignment="1">
      <alignment/>
    </xf>
    <xf numFmtId="184" fontId="15" fillId="0" borderId="2" xfId="0" applyNumberFormat="1" applyFont="1" applyBorder="1" applyAlignment="1">
      <alignment/>
    </xf>
    <xf numFmtId="184" fontId="16" fillId="0" borderId="15" xfId="0" applyNumberFormat="1" applyFont="1" applyBorder="1" applyAlignment="1">
      <alignment/>
    </xf>
    <xf numFmtId="184" fontId="16" fillId="0" borderId="16" xfId="0" applyNumberFormat="1" applyFont="1" applyBorder="1" applyAlignment="1">
      <alignment/>
    </xf>
    <xf numFmtId="184" fontId="16" fillId="0" borderId="17" xfId="0" applyNumberFormat="1" applyFont="1" applyBorder="1" applyAlignment="1">
      <alignment/>
    </xf>
    <xf numFmtId="184" fontId="16" fillId="0" borderId="19" xfId="0" applyNumberFormat="1" applyFont="1" applyBorder="1" applyAlignment="1">
      <alignment/>
    </xf>
    <xf numFmtId="184" fontId="16" fillId="0" borderId="4" xfId="0" applyNumberFormat="1" applyFont="1" applyBorder="1" applyAlignment="1">
      <alignment/>
    </xf>
    <xf numFmtId="184" fontId="16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0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4" fontId="16" fillId="0" borderId="15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4" fontId="0" fillId="0" borderId="8" xfId="0" applyNumberFormat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10" fontId="10" fillId="0" borderId="0" xfId="0" applyNumberFormat="1" applyFont="1" applyBorder="1" applyAlignment="1">
      <alignment/>
    </xf>
    <xf numFmtId="0" fontId="12" fillId="2" borderId="0" xfId="0" applyFont="1" applyFill="1" applyBorder="1" applyAlignment="1">
      <alignment horizontal="left"/>
    </xf>
    <xf numFmtId="10" fontId="12" fillId="0" borderId="0" xfId="0" applyNumberFormat="1" applyFont="1" applyAlignment="1">
      <alignment horizontal="center"/>
    </xf>
    <xf numFmtId="0" fontId="9" fillId="2" borderId="20" xfId="0" applyFont="1" applyFill="1" applyBorder="1" applyAlignment="1">
      <alignment/>
    </xf>
    <xf numFmtId="3" fontId="9" fillId="2" borderId="21" xfId="0" applyNumberFormat="1" applyFont="1" applyFill="1" applyBorder="1" applyAlignment="1">
      <alignment horizontal="centerContinuous"/>
    </xf>
    <xf numFmtId="10" fontId="9" fillId="2" borderId="21" xfId="0" applyNumberFormat="1" applyFont="1" applyFill="1" applyBorder="1" applyAlignment="1">
      <alignment horizontal="centerContinuous"/>
    </xf>
    <xf numFmtId="10" fontId="9" fillId="2" borderId="22" xfId="0" applyNumberFormat="1" applyFont="1" applyFill="1" applyBorder="1" applyAlignment="1">
      <alignment horizontal="centerContinuous"/>
    </xf>
    <xf numFmtId="3" fontId="9" fillId="2" borderId="21" xfId="0" applyNumberFormat="1" applyFont="1" applyFill="1" applyBorder="1" applyAlignment="1">
      <alignment horizontal="left" indent="4"/>
    </xf>
    <xf numFmtId="10" fontId="9" fillId="2" borderId="23" xfId="0" applyNumberFormat="1" applyFont="1" applyFill="1" applyBorder="1" applyAlignment="1">
      <alignment horizontal="centerContinuous"/>
    </xf>
    <xf numFmtId="10" fontId="9" fillId="2" borderId="24" xfId="0" applyNumberFormat="1" applyFont="1" applyFill="1" applyBorder="1" applyAlignment="1">
      <alignment horizontal="centerContinuous"/>
    </xf>
    <xf numFmtId="10" fontId="9" fillId="2" borderId="20" xfId="0" applyNumberFormat="1" applyFont="1" applyFill="1" applyBorder="1" applyAlignment="1">
      <alignment horizontal="centerContinuous"/>
    </xf>
    <xf numFmtId="0" fontId="9" fillId="2" borderId="25" xfId="0" applyFont="1" applyFill="1" applyBorder="1" applyAlignment="1">
      <alignment horizontal="center"/>
    </xf>
    <xf numFmtId="3" fontId="9" fillId="2" borderId="21" xfId="0" applyNumberFormat="1" applyFont="1" applyFill="1" applyBorder="1" applyAlignment="1">
      <alignment horizontal="center"/>
    </xf>
    <xf numFmtId="10" fontId="9" fillId="2" borderId="21" xfId="0" applyNumberFormat="1" applyFont="1" applyFill="1" applyBorder="1" applyAlignment="1">
      <alignment horizontal="center"/>
    </xf>
    <xf numFmtId="10" fontId="9" fillId="2" borderId="22" xfId="0" applyNumberFormat="1" applyFont="1" applyFill="1" applyBorder="1" applyAlignment="1">
      <alignment horizontal="center"/>
    </xf>
    <xf numFmtId="3" fontId="9" fillId="2" borderId="22" xfId="0" applyNumberFormat="1" applyFont="1" applyFill="1" applyBorder="1" applyAlignment="1">
      <alignment horizontal="center"/>
    </xf>
    <xf numFmtId="10" fontId="9" fillId="2" borderId="25" xfId="0" applyNumberFormat="1" applyFont="1" applyFill="1" applyBorder="1" applyAlignment="1">
      <alignment horizontal="center"/>
    </xf>
    <xf numFmtId="0" fontId="13" fillId="0" borderId="2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10" fontId="13" fillId="0" borderId="2" xfId="0" applyNumberFormat="1" applyFont="1" applyBorder="1" applyAlignment="1">
      <alignment horizontal="right"/>
    </xf>
    <xf numFmtId="10" fontId="13" fillId="0" borderId="18" xfId="0" applyNumberFormat="1" applyFont="1" applyBorder="1" applyAlignment="1">
      <alignment horizontal="right"/>
    </xf>
    <xf numFmtId="10" fontId="13" fillId="0" borderId="26" xfId="0" applyNumberFormat="1" applyFont="1" applyBorder="1" applyAlignment="1">
      <alignment horizontal="right"/>
    </xf>
    <xf numFmtId="0" fontId="13" fillId="0" borderId="27" xfId="0" applyFont="1" applyBorder="1" applyAlignment="1">
      <alignment/>
    </xf>
    <xf numFmtId="3" fontId="14" fillId="0" borderId="0" xfId="0" applyNumberFormat="1" applyFont="1" applyBorder="1" applyAlignment="1" applyProtection="1">
      <alignment horizontal="right"/>
      <protection/>
    </xf>
    <xf numFmtId="3" fontId="14" fillId="0" borderId="18" xfId="0" applyNumberFormat="1" applyFont="1" applyBorder="1" applyAlignment="1" applyProtection="1">
      <alignment horizontal="right"/>
      <protection/>
    </xf>
    <xf numFmtId="3" fontId="14" fillId="0" borderId="2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0" fontId="13" fillId="0" borderId="25" xfId="0" applyFont="1" applyBorder="1" applyAlignment="1">
      <alignment/>
    </xf>
    <xf numFmtId="3" fontId="14" fillId="0" borderId="28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 horizontal="right"/>
    </xf>
    <xf numFmtId="10" fontId="14" fillId="0" borderId="30" xfId="0" applyNumberFormat="1" applyFont="1" applyBorder="1" applyAlignment="1">
      <alignment horizontal="right"/>
    </xf>
    <xf numFmtId="10" fontId="14" fillId="0" borderId="29" xfId="0" applyNumberFormat="1" applyFont="1" applyBorder="1" applyAlignment="1">
      <alignment horizontal="right"/>
    </xf>
    <xf numFmtId="10" fontId="14" fillId="0" borderId="31" xfId="0" applyNumberFormat="1" applyFont="1" applyBorder="1" applyAlignment="1">
      <alignment horizontal="right"/>
    </xf>
    <xf numFmtId="0" fontId="13" fillId="2" borderId="32" xfId="0" applyFont="1" applyFill="1" applyBorder="1" applyAlignment="1">
      <alignment horizontal="left"/>
    </xf>
    <xf numFmtId="3" fontId="14" fillId="2" borderId="23" xfId="0" applyNumberFormat="1" applyFont="1" applyFill="1" applyBorder="1" applyAlignment="1">
      <alignment/>
    </xf>
    <xf numFmtId="3" fontId="14" fillId="2" borderId="24" xfId="0" applyNumberFormat="1" applyFont="1" applyFill="1" applyBorder="1" applyAlignment="1">
      <alignment/>
    </xf>
    <xf numFmtId="0" fontId="13" fillId="2" borderId="33" xfId="0" applyFont="1" applyFill="1" applyBorder="1" applyAlignment="1">
      <alignment horizontal="left"/>
    </xf>
    <xf numFmtId="3" fontId="14" fillId="0" borderId="28" xfId="0" applyNumberFormat="1" applyFont="1" applyBorder="1" applyAlignment="1">
      <alignment/>
    </xf>
    <xf numFmtId="3" fontId="14" fillId="0" borderId="28" xfId="0" applyNumberFormat="1" applyFont="1" applyBorder="1" applyAlignment="1">
      <alignment horizontal="right"/>
    </xf>
    <xf numFmtId="3" fontId="14" fillId="0" borderId="31" xfId="0" applyNumberFormat="1" applyFont="1" applyBorder="1" applyAlignment="1">
      <alignment/>
    </xf>
    <xf numFmtId="3" fontId="14" fillId="2" borderId="0" xfId="0" applyNumberFormat="1" applyFont="1" applyFill="1" applyBorder="1" applyAlignment="1">
      <alignment/>
    </xf>
    <xf numFmtId="2" fontId="14" fillId="0" borderId="26" xfId="0" applyNumberFormat="1" applyFont="1" applyBorder="1" applyAlignment="1">
      <alignment horizontal="right"/>
    </xf>
    <xf numFmtId="0" fontId="13" fillId="2" borderId="34" xfId="0" applyFont="1" applyFill="1" applyBorder="1" applyAlignment="1">
      <alignment horizontal="left"/>
    </xf>
    <xf numFmtId="3" fontId="2" fillId="0" borderId="13" xfId="0" applyNumberFormat="1" applyFont="1" applyBorder="1" applyAlignment="1">
      <alignment/>
    </xf>
    <xf numFmtId="2" fontId="14" fillId="0" borderId="0" xfId="0" applyNumberFormat="1" applyFont="1" applyBorder="1" applyAlignment="1" applyProtection="1">
      <alignment horizontal="right"/>
      <protection/>
    </xf>
    <xf numFmtId="2" fontId="14" fillId="0" borderId="18" xfId="0" applyNumberFormat="1" applyFont="1" applyBorder="1" applyAlignment="1">
      <alignment horizontal="right"/>
    </xf>
    <xf numFmtId="2" fontId="14" fillId="0" borderId="28" xfId="0" applyNumberFormat="1" applyFont="1" applyBorder="1" applyAlignment="1">
      <alignment horizontal="right"/>
    </xf>
    <xf numFmtId="2" fontId="14" fillId="0" borderId="29" xfId="0" applyNumberFormat="1" applyFont="1" applyBorder="1" applyAlignment="1">
      <alignment horizontal="right"/>
    </xf>
    <xf numFmtId="2" fontId="14" fillId="0" borderId="30" xfId="0" applyNumberFormat="1" applyFont="1" applyBorder="1" applyAlignment="1">
      <alignment horizontal="right"/>
    </xf>
    <xf numFmtId="2" fontId="14" fillId="0" borderId="31" xfId="0" applyNumberFormat="1" applyFont="1" applyBorder="1" applyAlignment="1">
      <alignment horizontal="right"/>
    </xf>
    <xf numFmtId="1" fontId="14" fillId="2" borderId="21" xfId="0" applyNumberFormat="1" applyFont="1" applyFill="1" applyBorder="1" applyAlignment="1">
      <alignment/>
    </xf>
    <xf numFmtId="1" fontId="14" fillId="2" borderId="22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12</xdr:row>
      <xdr:rowOff>85725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657475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12</xdr:row>
      <xdr:rowOff>85725</xdr:rowOff>
    </xdr:from>
    <xdr:ext cx="76200" cy="209550"/>
    <xdr:sp>
      <xdr:nvSpPr>
        <xdr:cNvPr id="2" name="TextBox 3"/>
        <xdr:cNvSpPr txBox="1">
          <a:spLocks noChangeArrowheads="1"/>
        </xdr:cNvSpPr>
      </xdr:nvSpPr>
      <xdr:spPr>
        <a:xfrm>
          <a:off x="2657475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12</xdr:row>
      <xdr:rowOff>85725</xdr:rowOff>
    </xdr:from>
    <xdr:ext cx="76200" cy="209550"/>
    <xdr:sp>
      <xdr:nvSpPr>
        <xdr:cNvPr id="3" name="TextBox 4"/>
        <xdr:cNvSpPr txBox="1">
          <a:spLocks noChangeArrowheads="1"/>
        </xdr:cNvSpPr>
      </xdr:nvSpPr>
      <xdr:spPr>
        <a:xfrm>
          <a:off x="2657475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38100</xdr:colOff>
      <xdr:row>12</xdr:row>
      <xdr:rowOff>85725</xdr:rowOff>
    </xdr:from>
    <xdr:ext cx="76200" cy="209550"/>
    <xdr:sp>
      <xdr:nvSpPr>
        <xdr:cNvPr id="4" name="TextBox 5"/>
        <xdr:cNvSpPr txBox="1">
          <a:spLocks noChangeArrowheads="1"/>
        </xdr:cNvSpPr>
      </xdr:nvSpPr>
      <xdr:spPr>
        <a:xfrm>
          <a:off x="2657475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26479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>
      <xdr:nvSpPr>
        <xdr:cNvPr id="6" name="TextBox 7"/>
        <xdr:cNvSpPr txBox="1">
          <a:spLocks noChangeArrowheads="1"/>
        </xdr:cNvSpPr>
      </xdr:nvSpPr>
      <xdr:spPr>
        <a:xfrm>
          <a:off x="26479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>
      <xdr:nvSpPr>
        <xdr:cNvPr id="7" name="TextBox 8"/>
        <xdr:cNvSpPr txBox="1">
          <a:spLocks noChangeArrowheads="1"/>
        </xdr:cNvSpPr>
      </xdr:nvSpPr>
      <xdr:spPr>
        <a:xfrm>
          <a:off x="26479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85725</xdr:rowOff>
    </xdr:from>
    <xdr:ext cx="76200" cy="209550"/>
    <xdr:sp>
      <xdr:nvSpPr>
        <xdr:cNvPr id="8" name="TextBox 9"/>
        <xdr:cNvSpPr txBox="1">
          <a:spLocks noChangeArrowheads="1"/>
        </xdr:cNvSpPr>
      </xdr:nvSpPr>
      <xdr:spPr>
        <a:xfrm>
          <a:off x="2647950" y="189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>
      <xdr:nvSpPr>
        <xdr:cNvPr id="9" name="TextBox 10"/>
        <xdr:cNvSpPr txBox="1">
          <a:spLocks noChangeArrowheads="1"/>
        </xdr:cNvSpPr>
      </xdr:nvSpPr>
      <xdr:spPr>
        <a:xfrm>
          <a:off x="26479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85725</xdr:rowOff>
    </xdr:from>
    <xdr:ext cx="76200" cy="209550"/>
    <xdr:sp>
      <xdr:nvSpPr>
        <xdr:cNvPr id="10" name="TextBox 11"/>
        <xdr:cNvSpPr txBox="1">
          <a:spLocks noChangeArrowheads="1"/>
        </xdr:cNvSpPr>
      </xdr:nvSpPr>
      <xdr:spPr>
        <a:xfrm>
          <a:off x="2647950" y="189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>
      <xdr:nvSpPr>
        <xdr:cNvPr id="11" name="TextBox 12"/>
        <xdr:cNvSpPr txBox="1">
          <a:spLocks noChangeArrowheads="1"/>
        </xdr:cNvSpPr>
      </xdr:nvSpPr>
      <xdr:spPr>
        <a:xfrm>
          <a:off x="26479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85725</xdr:rowOff>
    </xdr:from>
    <xdr:ext cx="76200" cy="209550"/>
    <xdr:sp>
      <xdr:nvSpPr>
        <xdr:cNvPr id="12" name="TextBox 13"/>
        <xdr:cNvSpPr txBox="1">
          <a:spLocks noChangeArrowheads="1"/>
        </xdr:cNvSpPr>
      </xdr:nvSpPr>
      <xdr:spPr>
        <a:xfrm>
          <a:off x="2647950" y="189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85725</xdr:rowOff>
    </xdr:from>
    <xdr:ext cx="76200" cy="209550"/>
    <xdr:sp>
      <xdr:nvSpPr>
        <xdr:cNvPr id="13" name="TextBox 14"/>
        <xdr:cNvSpPr txBox="1">
          <a:spLocks noChangeArrowheads="1"/>
        </xdr:cNvSpPr>
      </xdr:nvSpPr>
      <xdr:spPr>
        <a:xfrm>
          <a:off x="2647950" y="1743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13</xdr:row>
      <xdr:rowOff>85725</xdr:rowOff>
    </xdr:from>
    <xdr:ext cx="76200" cy="209550"/>
    <xdr:sp>
      <xdr:nvSpPr>
        <xdr:cNvPr id="14" name="TextBox 15"/>
        <xdr:cNvSpPr txBox="1">
          <a:spLocks noChangeArrowheads="1"/>
        </xdr:cNvSpPr>
      </xdr:nvSpPr>
      <xdr:spPr>
        <a:xfrm>
          <a:off x="2647950" y="189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5"/>
  <sheetViews>
    <sheetView zoomScale="75" zoomScaleNormal="75" workbookViewId="0" topLeftCell="A58">
      <selection activeCell="A160" sqref="A160"/>
    </sheetView>
  </sheetViews>
  <sheetFormatPr defaultColWidth="11.421875" defaultRowHeight="15" customHeight="1"/>
  <cols>
    <col min="1" max="1" width="3.7109375" style="0" customWidth="1"/>
    <col min="2" max="2" width="46.8515625" style="0" customWidth="1"/>
    <col min="3" max="3" width="31.140625" style="0" customWidth="1"/>
    <col min="4" max="4" width="19.8515625" style="0" customWidth="1"/>
    <col min="5" max="5" width="17.421875" style="0" customWidth="1"/>
    <col min="6" max="6" width="24.57421875" style="0" customWidth="1"/>
    <col min="7" max="7" width="29.8515625" style="0" customWidth="1"/>
    <col min="8" max="8" width="18.8515625" style="0" customWidth="1"/>
    <col min="9" max="9" width="26.7109375" style="0" customWidth="1"/>
    <col min="10" max="10" width="24.00390625" style="0" customWidth="1"/>
    <col min="11" max="11" width="22.8515625" style="0" customWidth="1"/>
    <col min="12" max="12" width="22.00390625" style="0" customWidth="1"/>
    <col min="13" max="13" width="25.421875" style="0" customWidth="1"/>
    <col min="15" max="15" width="13.7109375" style="0" bestFit="1" customWidth="1"/>
  </cols>
  <sheetData>
    <row r="1" spans="3:11" ht="18" hidden="1">
      <c r="C1" s="170" t="s">
        <v>27</v>
      </c>
      <c r="D1" s="170"/>
      <c r="E1" s="170"/>
      <c r="F1" s="170"/>
      <c r="G1" s="170"/>
      <c r="H1" s="170"/>
      <c r="I1" s="170"/>
      <c r="J1" s="170"/>
      <c r="K1" s="170"/>
    </row>
    <row r="2" spans="3:11" ht="18" hidden="1">
      <c r="C2" s="170" t="s">
        <v>28</v>
      </c>
      <c r="D2" s="170"/>
      <c r="E2" s="170"/>
      <c r="F2" s="170"/>
      <c r="G2" s="170"/>
      <c r="H2" s="170"/>
      <c r="I2" s="170"/>
      <c r="J2" s="170"/>
      <c r="K2" s="170"/>
    </row>
    <row r="3" spans="1:13" ht="18" hidden="1">
      <c r="A3" s="171">
        <v>38472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ht="15.75" hidden="1">
      <c r="A4" s="10"/>
      <c r="B4" s="10"/>
      <c r="C4" s="172" t="s">
        <v>29</v>
      </c>
      <c r="D4" s="172"/>
      <c r="E4" s="172"/>
      <c r="F4" s="172"/>
      <c r="G4" s="172"/>
      <c r="H4" s="172"/>
      <c r="I4" s="172"/>
      <c r="J4" s="172"/>
      <c r="K4" s="172"/>
      <c r="L4" s="5" t="s">
        <v>13</v>
      </c>
      <c r="M4" s="30"/>
    </row>
    <row r="5" spans="1:13" ht="16.5" hidden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28" t="s">
        <v>14</v>
      </c>
      <c r="M5" s="30"/>
    </row>
    <row r="6" spans="1:13" s="10" customFormat="1" ht="17.25" hidden="1" thickBot="1" thickTop="1">
      <c r="A6" s="31"/>
      <c r="B6" s="28" t="s">
        <v>0</v>
      </c>
      <c r="C6" s="28" t="s">
        <v>1</v>
      </c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35</v>
      </c>
      <c r="L6" s="28" t="s">
        <v>11</v>
      </c>
      <c r="M6" s="35" t="s">
        <v>10</v>
      </c>
    </row>
    <row r="7" spans="1:13" ht="16.5" hidden="1" thickTop="1">
      <c r="A7" s="9">
        <v>1</v>
      </c>
      <c r="B7" s="10" t="s">
        <v>15</v>
      </c>
      <c r="C7" s="33">
        <v>37813726644</v>
      </c>
      <c r="D7" s="33">
        <v>320000</v>
      </c>
      <c r="E7" s="33">
        <v>0</v>
      </c>
      <c r="F7" s="33">
        <v>0</v>
      </c>
      <c r="G7" s="33">
        <v>526534775421</v>
      </c>
      <c r="H7" s="33">
        <v>56931237925</v>
      </c>
      <c r="I7" s="33">
        <v>460591975268</v>
      </c>
      <c r="J7" s="33">
        <v>0</v>
      </c>
      <c r="K7" s="33">
        <v>0</v>
      </c>
      <c r="L7" s="33">
        <v>313166883775</v>
      </c>
      <c r="M7" s="34">
        <f aca="true" t="shared" si="0" ref="M7:M36">SUM(C7:L7)</f>
        <v>1395038919033</v>
      </c>
    </row>
    <row r="8" spans="1:13" ht="15.75" hidden="1">
      <c r="A8" s="9">
        <v>2</v>
      </c>
      <c r="B8" s="10" t="s">
        <v>16</v>
      </c>
      <c r="C8" s="33">
        <v>301173112393</v>
      </c>
      <c r="D8" s="33">
        <v>0</v>
      </c>
      <c r="E8" s="33">
        <v>0</v>
      </c>
      <c r="F8" s="33">
        <v>0</v>
      </c>
      <c r="G8" s="33">
        <v>154347418720</v>
      </c>
      <c r="H8" s="33">
        <v>26409054375</v>
      </c>
      <c r="I8" s="33">
        <v>276314345197</v>
      </c>
      <c r="J8" s="33">
        <v>4600000</v>
      </c>
      <c r="K8" s="33">
        <v>0</v>
      </c>
      <c r="L8" s="33">
        <v>1666502202763</v>
      </c>
      <c r="M8" s="34">
        <f t="shared" si="0"/>
        <v>2424750733448</v>
      </c>
    </row>
    <row r="9" spans="1:13" ht="15.75" hidden="1">
      <c r="A9" s="9">
        <v>3</v>
      </c>
      <c r="B9" s="10" t="s">
        <v>51</v>
      </c>
      <c r="C9" s="33">
        <v>20347628982</v>
      </c>
      <c r="D9" s="33">
        <v>0</v>
      </c>
      <c r="E9" s="33">
        <v>0</v>
      </c>
      <c r="F9" s="33">
        <v>0</v>
      </c>
      <c r="G9" s="33">
        <v>556915585772</v>
      </c>
      <c r="H9" s="33">
        <v>42134669972</v>
      </c>
      <c r="I9" s="33">
        <v>659148466847</v>
      </c>
      <c r="J9" s="33">
        <v>0</v>
      </c>
      <c r="K9" s="33">
        <v>0</v>
      </c>
      <c r="L9" s="33">
        <v>41684826901</v>
      </c>
      <c r="M9" s="34">
        <f t="shared" si="0"/>
        <v>1320231178474</v>
      </c>
    </row>
    <row r="10" spans="1:14" s="10" customFormat="1" ht="15.75" hidden="1">
      <c r="A10" s="9">
        <v>4</v>
      </c>
      <c r="B10" s="10" t="s">
        <v>132</v>
      </c>
      <c r="C10" s="33">
        <v>80761789043</v>
      </c>
      <c r="D10" s="33">
        <v>0</v>
      </c>
      <c r="E10" s="33">
        <v>0</v>
      </c>
      <c r="F10" s="33">
        <v>0</v>
      </c>
      <c r="G10" s="33">
        <v>1009086373373</v>
      </c>
      <c r="H10" s="33">
        <v>49825253010</v>
      </c>
      <c r="I10" s="33">
        <v>510464966502</v>
      </c>
      <c r="J10" s="33">
        <v>0</v>
      </c>
      <c r="K10" s="33">
        <v>0</v>
      </c>
      <c r="L10" s="33">
        <v>851907461348</v>
      </c>
      <c r="M10" s="34">
        <f t="shared" si="0"/>
        <v>2502045843276</v>
      </c>
      <c r="N10"/>
    </row>
    <row r="11" spans="1:14" s="10" customFormat="1" ht="15.75" hidden="1">
      <c r="A11" s="9">
        <v>5</v>
      </c>
      <c r="B11" s="10" t="s">
        <v>53</v>
      </c>
      <c r="C11" s="33">
        <v>13857912292</v>
      </c>
      <c r="D11" s="33">
        <v>0</v>
      </c>
      <c r="E11" s="33">
        <v>0</v>
      </c>
      <c r="F11" s="33">
        <v>0</v>
      </c>
      <c r="G11" s="33">
        <v>342392227694</v>
      </c>
      <c r="H11" s="33">
        <v>13839561255</v>
      </c>
      <c r="I11" s="33">
        <v>440338546438</v>
      </c>
      <c r="J11" s="33">
        <v>0</v>
      </c>
      <c r="K11" s="33">
        <v>0</v>
      </c>
      <c r="L11" s="33">
        <v>96916719725</v>
      </c>
      <c r="M11" s="34">
        <f t="shared" si="0"/>
        <v>907344967404</v>
      </c>
      <c r="N11"/>
    </row>
    <row r="12" spans="1:13" ht="4.5" customHeight="1" hidden="1">
      <c r="A12" s="9">
        <v>6</v>
      </c>
      <c r="B12" s="10" t="s">
        <v>65</v>
      </c>
      <c r="C12" s="33">
        <v>27148269079</v>
      </c>
      <c r="D12" s="33">
        <v>0</v>
      </c>
      <c r="E12" s="33">
        <v>0</v>
      </c>
      <c r="F12" s="33">
        <v>0</v>
      </c>
      <c r="G12" s="33">
        <v>154474307283</v>
      </c>
      <c r="H12" s="33">
        <v>44102639369</v>
      </c>
      <c r="I12" s="33">
        <v>132566532023</v>
      </c>
      <c r="J12" s="33">
        <v>0</v>
      </c>
      <c r="K12" s="33">
        <v>528154</v>
      </c>
      <c r="L12" s="33">
        <v>2496205952355</v>
      </c>
      <c r="M12" s="34">
        <f t="shared" si="0"/>
        <v>2854498228263</v>
      </c>
    </row>
    <row r="13" spans="1:13" ht="15.75" hidden="1">
      <c r="A13" s="9">
        <v>7</v>
      </c>
      <c r="B13" s="10" t="s">
        <v>36</v>
      </c>
      <c r="C13" s="33">
        <v>134591959249</v>
      </c>
      <c r="D13" s="33">
        <v>0</v>
      </c>
      <c r="E13" s="33">
        <v>0</v>
      </c>
      <c r="F13" s="33">
        <v>0</v>
      </c>
      <c r="G13" s="33">
        <v>76840886795</v>
      </c>
      <c r="H13" s="33">
        <v>11870799996</v>
      </c>
      <c r="I13" s="33">
        <v>366070552819</v>
      </c>
      <c r="J13" s="33">
        <v>0</v>
      </c>
      <c r="K13" s="33">
        <v>0</v>
      </c>
      <c r="L13" s="33">
        <v>0</v>
      </c>
      <c r="M13" s="34">
        <f t="shared" si="0"/>
        <v>589374198859</v>
      </c>
    </row>
    <row r="14" spans="1:13" ht="15.75" hidden="1">
      <c r="A14" s="9">
        <v>8</v>
      </c>
      <c r="B14" s="10" t="s">
        <v>42</v>
      </c>
      <c r="C14" s="33">
        <v>186449169013</v>
      </c>
      <c r="D14" s="33">
        <v>0</v>
      </c>
      <c r="E14" s="33">
        <v>0</v>
      </c>
      <c r="F14" s="33">
        <v>0</v>
      </c>
      <c r="G14" s="33">
        <v>47246160262</v>
      </c>
      <c r="H14" s="33">
        <v>3832806452</v>
      </c>
      <c r="I14" s="33">
        <v>8164237811</v>
      </c>
      <c r="J14" s="33">
        <v>0</v>
      </c>
      <c r="K14" s="33">
        <v>519316560</v>
      </c>
      <c r="L14" s="33">
        <v>744351527701</v>
      </c>
      <c r="M14" s="34">
        <f t="shared" si="0"/>
        <v>990563217799</v>
      </c>
    </row>
    <row r="15" spans="1:13" ht="15.75" hidden="1">
      <c r="A15" s="9">
        <v>9</v>
      </c>
      <c r="B15" s="10" t="s">
        <v>33</v>
      </c>
      <c r="C15" s="33">
        <v>210893174664</v>
      </c>
      <c r="D15" s="33">
        <v>5459180</v>
      </c>
      <c r="E15" s="33">
        <v>0</v>
      </c>
      <c r="F15" s="33">
        <v>0</v>
      </c>
      <c r="G15" s="33">
        <v>23805737694</v>
      </c>
      <c r="H15" s="33">
        <v>10822855806</v>
      </c>
      <c r="I15" s="33">
        <v>77247601393</v>
      </c>
      <c r="J15" s="33">
        <v>21859048</v>
      </c>
      <c r="K15" s="33">
        <v>0</v>
      </c>
      <c r="L15" s="33">
        <v>230028118336</v>
      </c>
      <c r="M15" s="34">
        <f t="shared" si="0"/>
        <v>552824806121</v>
      </c>
    </row>
    <row r="16" spans="1:13" ht="15.75" hidden="1">
      <c r="A16" s="9">
        <v>10</v>
      </c>
      <c r="B16" s="10" t="s">
        <v>52</v>
      </c>
      <c r="C16" s="33">
        <v>48348955922</v>
      </c>
      <c r="D16" s="33">
        <v>0</v>
      </c>
      <c r="E16" s="33">
        <v>0</v>
      </c>
      <c r="F16" s="33">
        <v>0</v>
      </c>
      <c r="G16" s="33">
        <v>96163111753</v>
      </c>
      <c r="H16" s="33">
        <v>0</v>
      </c>
      <c r="I16" s="33">
        <v>0</v>
      </c>
      <c r="J16" s="33">
        <v>0</v>
      </c>
      <c r="K16" s="33">
        <v>0</v>
      </c>
      <c r="L16" s="33">
        <v>367840792015</v>
      </c>
      <c r="M16" s="34">
        <f t="shared" si="0"/>
        <v>512352859690</v>
      </c>
    </row>
    <row r="17" spans="1:13" ht="15.75" hidden="1">
      <c r="A17" s="9">
        <v>11</v>
      </c>
      <c r="B17" s="10" t="s">
        <v>45</v>
      </c>
      <c r="C17" s="33">
        <v>20845692802</v>
      </c>
      <c r="D17" s="33">
        <v>473600</v>
      </c>
      <c r="E17" s="33">
        <v>0</v>
      </c>
      <c r="F17" s="33">
        <v>0</v>
      </c>
      <c r="G17" s="33">
        <v>4102043888</v>
      </c>
      <c r="H17" s="33">
        <v>2626147024</v>
      </c>
      <c r="I17" s="33">
        <v>11389668215</v>
      </c>
      <c r="J17" s="33">
        <v>0</v>
      </c>
      <c r="K17" s="33">
        <v>430000</v>
      </c>
      <c r="L17" s="33">
        <v>82815325215</v>
      </c>
      <c r="M17" s="34">
        <f>SUM(C17:L17)</f>
        <v>121779780744</v>
      </c>
    </row>
    <row r="18" spans="1:13" ht="15.75" hidden="1">
      <c r="A18" s="9">
        <v>12</v>
      </c>
      <c r="B18" s="10" t="s">
        <v>56</v>
      </c>
      <c r="C18" s="33">
        <v>220457404</v>
      </c>
      <c r="D18" s="33">
        <v>0</v>
      </c>
      <c r="E18" s="33">
        <v>0</v>
      </c>
      <c r="F18" s="33">
        <v>0</v>
      </c>
      <c r="G18" s="33">
        <v>375398696891</v>
      </c>
      <c r="H18" s="33">
        <v>57916571458</v>
      </c>
      <c r="I18" s="33">
        <v>1075009843476</v>
      </c>
      <c r="J18" s="33">
        <v>0</v>
      </c>
      <c r="K18" s="33">
        <v>0</v>
      </c>
      <c r="L18" s="33">
        <v>912284231282</v>
      </c>
      <c r="M18" s="34">
        <f t="shared" si="0"/>
        <v>2420829800511</v>
      </c>
    </row>
    <row r="19" spans="1:13" ht="15.75" hidden="1">
      <c r="A19" s="9">
        <v>13</v>
      </c>
      <c r="B19" s="10" t="s">
        <v>37</v>
      </c>
      <c r="C19" s="33">
        <v>50252241321</v>
      </c>
      <c r="D19" s="33">
        <v>0</v>
      </c>
      <c r="E19" s="33">
        <v>0</v>
      </c>
      <c r="F19" s="33">
        <v>0</v>
      </c>
      <c r="G19" s="33">
        <v>207733175292</v>
      </c>
      <c r="H19" s="33">
        <v>3573592502</v>
      </c>
      <c r="I19" s="33">
        <v>5235422791</v>
      </c>
      <c r="J19" s="33">
        <v>0</v>
      </c>
      <c r="K19" s="33">
        <v>0</v>
      </c>
      <c r="L19" s="33">
        <v>277174774004</v>
      </c>
      <c r="M19" s="34">
        <f t="shared" si="0"/>
        <v>543969205910</v>
      </c>
    </row>
    <row r="20" spans="1:13" ht="15.75" hidden="1">
      <c r="A20" s="9">
        <v>14</v>
      </c>
      <c r="B20" s="10" t="s">
        <v>50</v>
      </c>
      <c r="C20" s="33">
        <v>4904671960</v>
      </c>
      <c r="D20" s="33">
        <v>304000</v>
      </c>
      <c r="E20" s="33">
        <v>0</v>
      </c>
      <c r="F20" s="33">
        <v>0</v>
      </c>
      <c r="G20" s="33">
        <v>27398191396</v>
      </c>
      <c r="H20" s="33">
        <v>6190068922</v>
      </c>
      <c r="I20" s="33">
        <v>4147813955</v>
      </c>
      <c r="J20" s="33">
        <v>0</v>
      </c>
      <c r="K20" s="33">
        <v>0</v>
      </c>
      <c r="L20" s="33">
        <v>18837390758</v>
      </c>
      <c r="M20" s="34">
        <f t="shared" si="0"/>
        <v>61478440991</v>
      </c>
    </row>
    <row r="21" spans="1:13" ht="15.75" hidden="1">
      <c r="A21" s="9">
        <v>15</v>
      </c>
      <c r="B21" s="10" t="s">
        <v>48</v>
      </c>
      <c r="C21" s="33">
        <v>461408040713</v>
      </c>
      <c r="D21" s="33">
        <v>6927600</v>
      </c>
      <c r="E21" s="33">
        <v>0</v>
      </c>
      <c r="F21" s="33">
        <v>0</v>
      </c>
      <c r="G21" s="33">
        <v>48304029746</v>
      </c>
      <c r="H21" s="33">
        <v>34704029507</v>
      </c>
      <c r="I21" s="33">
        <v>37828394450</v>
      </c>
      <c r="J21" s="33">
        <v>0</v>
      </c>
      <c r="K21" s="33">
        <v>242928120</v>
      </c>
      <c r="L21" s="33">
        <v>56125549277</v>
      </c>
      <c r="M21" s="34">
        <f t="shared" si="0"/>
        <v>638619899413</v>
      </c>
    </row>
    <row r="22" spans="1:13" ht="15.75" hidden="1">
      <c r="A22" s="9">
        <v>16</v>
      </c>
      <c r="B22" s="10" t="s">
        <v>34</v>
      </c>
      <c r="C22" s="33">
        <v>19829828620</v>
      </c>
      <c r="D22" s="33">
        <v>0</v>
      </c>
      <c r="E22" s="33">
        <v>0</v>
      </c>
      <c r="F22" s="33">
        <v>0</v>
      </c>
      <c r="G22" s="33">
        <v>14700618736</v>
      </c>
      <c r="H22" s="33">
        <v>0</v>
      </c>
      <c r="I22" s="33">
        <v>13533479465</v>
      </c>
      <c r="J22" s="33">
        <v>469306</v>
      </c>
      <c r="K22" s="33">
        <v>0</v>
      </c>
      <c r="L22" s="33">
        <v>119827178946</v>
      </c>
      <c r="M22" s="34">
        <f t="shared" si="0"/>
        <v>167891575073</v>
      </c>
    </row>
    <row r="23" spans="1:13" ht="15.75" hidden="1">
      <c r="A23" s="9">
        <v>17</v>
      </c>
      <c r="B23" s="10" t="s">
        <v>17</v>
      </c>
      <c r="C23" s="33">
        <v>64493048223</v>
      </c>
      <c r="D23" s="33">
        <v>0</v>
      </c>
      <c r="E23" s="33">
        <v>0</v>
      </c>
      <c r="F23" s="33">
        <v>0</v>
      </c>
      <c r="G23" s="33">
        <v>6869904402</v>
      </c>
      <c r="H23" s="33">
        <v>946679419</v>
      </c>
      <c r="I23" s="33">
        <v>15109091510</v>
      </c>
      <c r="J23" s="33">
        <v>0</v>
      </c>
      <c r="K23" s="33">
        <v>0</v>
      </c>
      <c r="L23" s="33">
        <v>30280314654</v>
      </c>
      <c r="M23" s="34">
        <f t="shared" si="0"/>
        <v>117699038208</v>
      </c>
    </row>
    <row r="24" spans="1:13" ht="15.75" hidden="1">
      <c r="A24" s="9">
        <f>A23+1</f>
        <v>18</v>
      </c>
      <c r="B24" s="10" t="s">
        <v>18</v>
      </c>
      <c r="C24" s="33">
        <v>10140874617</v>
      </c>
      <c r="D24" s="33">
        <v>0</v>
      </c>
      <c r="E24" s="33">
        <v>0</v>
      </c>
      <c r="F24" s="33">
        <v>0</v>
      </c>
      <c r="G24" s="33">
        <v>30991489427</v>
      </c>
      <c r="H24" s="33">
        <v>15074790167</v>
      </c>
      <c r="I24" s="33">
        <v>364514289041</v>
      </c>
      <c r="J24" s="33">
        <v>0</v>
      </c>
      <c r="K24" s="33">
        <v>0</v>
      </c>
      <c r="L24" s="33">
        <v>475991742766</v>
      </c>
      <c r="M24" s="34">
        <f t="shared" si="0"/>
        <v>896713186018</v>
      </c>
    </row>
    <row r="25" spans="1:13" ht="15.75" hidden="1">
      <c r="A25" s="9">
        <f aca="true" t="shared" si="1" ref="A25:A40">A24+1</f>
        <v>19</v>
      </c>
      <c r="B25" s="10" t="s">
        <v>59</v>
      </c>
      <c r="C25" s="33">
        <v>10098792588</v>
      </c>
      <c r="D25" s="33">
        <v>302000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4572919683</v>
      </c>
      <c r="M25" s="34">
        <f t="shared" si="0"/>
        <v>14672014271</v>
      </c>
    </row>
    <row r="26" spans="1:13" ht="15.75" hidden="1">
      <c r="A26" s="9">
        <f t="shared" si="1"/>
        <v>20</v>
      </c>
      <c r="B26" s="10" t="s">
        <v>47</v>
      </c>
      <c r="C26" s="33">
        <v>7516500813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2091238667</v>
      </c>
      <c r="M26" s="34">
        <f t="shared" si="0"/>
        <v>9607739480</v>
      </c>
    </row>
    <row r="27" spans="1:13" ht="15.75" hidden="1">
      <c r="A27" s="9">
        <f t="shared" si="1"/>
        <v>21</v>
      </c>
      <c r="B27" s="10" t="s">
        <v>46</v>
      </c>
      <c r="C27" s="33">
        <v>47935000522</v>
      </c>
      <c r="D27" s="33">
        <v>154500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469306</v>
      </c>
      <c r="K27" s="33">
        <v>0</v>
      </c>
      <c r="L27" s="33">
        <v>0</v>
      </c>
      <c r="M27" s="34">
        <f t="shared" si="0"/>
        <v>47935624328</v>
      </c>
    </row>
    <row r="28" spans="1:13" ht="15.75" hidden="1">
      <c r="A28" s="9">
        <f t="shared" si="1"/>
        <v>22</v>
      </c>
      <c r="B28" s="10" t="s">
        <v>49</v>
      </c>
      <c r="C28" s="33">
        <v>8035488095</v>
      </c>
      <c r="D28" s="33">
        <v>2718000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1332673428</v>
      </c>
      <c r="M28" s="34">
        <f t="shared" si="0"/>
        <v>9370879523</v>
      </c>
    </row>
    <row r="29" spans="1:13" ht="15.75" hidden="1">
      <c r="A29" s="9">
        <f t="shared" si="1"/>
        <v>23</v>
      </c>
      <c r="B29" s="10" t="s">
        <v>19</v>
      </c>
      <c r="C29" s="33">
        <v>5806260539</v>
      </c>
      <c r="D29" s="33">
        <v>1815500</v>
      </c>
      <c r="E29" s="33">
        <v>0</v>
      </c>
      <c r="F29" s="33">
        <v>0</v>
      </c>
      <c r="G29" s="33">
        <v>836673084</v>
      </c>
      <c r="H29" s="33">
        <v>0</v>
      </c>
      <c r="I29" s="33">
        <v>0</v>
      </c>
      <c r="J29" s="33">
        <v>0</v>
      </c>
      <c r="K29" s="33">
        <v>98154</v>
      </c>
      <c r="L29" s="33">
        <v>17509135432</v>
      </c>
      <c r="M29" s="34">
        <f t="shared" si="0"/>
        <v>24153982709</v>
      </c>
    </row>
    <row r="30" spans="1:13" ht="14.25" customHeight="1" hidden="1">
      <c r="A30" s="9">
        <f t="shared" si="1"/>
        <v>24</v>
      </c>
      <c r="B30" s="10" t="s">
        <v>31</v>
      </c>
      <c r="C30" s="33">
        <v>1312036491</v>
      </c>
      <c r="D30" s="33">
        <v>302000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107">
        <f t="shared" si="0"/>
        <v>1312338491</v>
      </c>
    </row>
    <row r="31" spans="1:13" ht="15" customHeight="1" hidden="1">
      <c r="A31" s="9">
        <f t="shared" si="1"/>
        <v>25</v>
      </c>
      <c r="B31" s="10" t="s">
        <v>44</v>
      </c>
      <c r="C31" s="33">
        <v>8667140367</v>
      </c>
      <c r="D31" s="33">
        <v>11398600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2255252165</v>
      </c>
      <c r="M31" s="34">
        <f t="shared" si="0"/>
        <v>10933791132</v>
      </c>
    </row>
    <row r="32" spans="1:13" ht="15" customHeight="1" hidden="1">
      <c r="A32" s="9">
        <f t="shared" si="1"/>
        <v>26</v>
      </c>
      <c r="B32" s="10" t="s">
        <v>38</v>
      </c>
      <c r="C32" s="33">
        <v>3174325623</v>
      </c>
      <c r="D32" s="33">
        <v>2184000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f t="shared" si="0"/>
        <v>3176509623</v>
      </c>
    </row>
    <row r="33" spans="1:13" ht="15.75" hidden="1">
      <c r="A33" s="9">
        <f t="shared" si="1"/>
        <v>27</v>
      </c>
      <c r="B33" s="10" t="s">
        <v>32</v>
      </c>
      <c r="C33" s="33">
        <v>6052175656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24816255</v>
      </c>
      <c r="M33" s="34">
        <f t="shared" si="0"/>
        <v>6076991911</v>
      </c>
    </row>
    <row r="34" spans="1:13" ht="15.75" hidden="1">
      <c r="A34" s="9">
        <f t="shared" si="1"/>
        <v>28</v>
      </c>
      <c r="B34" s="10" t="s">
        <v>40</v>
      </c>
      <c r="C34" s="33">
        <v>2396583997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f t="shared" si="0"/>
        <v>2396583997</v>
      </c>
    </row>
    <row r="35" spans="1:13" ht="15" customHeight="1" hidden="1">
      <c r="A35" s="9">
        <f t="shared" si="1"/>
        <v>29</v>
      </c>
      <c r="B35" s="10" t="s">
        <v>30</v>
      </c>
      <c r="C35" s="33">
        <v>1463009835</v>
      </c>
      <c r="D35" s="33">
        <v>0</v>
      </c>
      <c r="E35" s="33">
        <v>0</v>
      </c>
      <c r="F35" s="33">
        <v>0</v>
      </c>
      <c r="G35" s="33">
        <v>705693186</v>
      </c>
      <c r="H35" s="33">
        <v>95337018</v>
      </c>
      <c r="I35" s="33">
        <v>0</v>
      </c>
      <c r="J35" s="33">
        <v>0</v>
      </c>
      <c r="K35" s="33">
        <v>0</v>
      </c>
      <c r="L35" s="33">
        <v>1024356992</v>
      </c>
      <c r="M35" s="34">
        <f t="shared" si="0"/>
        <v>3288397031</v>
      </c>
    </row>
    <row r="36" spans="1:13" ht="15.75" hidden="1">
      <c r="A36" s="9">
        <f t="shared" si="1"/>
        <v>30</v>
      </c>
      <c r="B36" s="10" t="s">
        <v>43</v>
      </c>
      <c r="C36" s="33">
        <v>2457985695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4">
        <f t="shared" si="0"/>
        <v>2457985695</v>
      </c>
    </row>
    <row r="37" spans="1:13" ht="15.75" hidden="1">
      <c r="A37" s="9">
        <f t="shared" si="1"/>
        <v>31</v>
      </c>
      <c r="B37" s="10" t="s">
        <v>41</v>
      </c>
      <c r="C37" s="33">
        <v>133245872601</v>
      </c>
      <c r="D37" s="33">
        <v>0</v>
      </c>
      <c r="E37" s="33">
        <v>0</v>
      </c>
      <c r="F37" s="33">
        <v>0</v>
      </c>
      <c r="G37" s="33">
        <v>53436270040</v>
      </c>
      <c r="H37" s="33">
        <v>1963349058</v>
      </c>
      <c r="I37" s="33">
        <v>12235823736</v>
      </c>
      <c r="J37" s="33">
        <v>0</v>
      </c>
      <c r="K37" s="33">
        <v>0</v>
      </c>
      <c r="L37" s="33">
        <v>312341215992</v>
      </c>
      <c r="M37" s="34">
        <f>SUM(C37:L37)</f>
        <v>513222531427</v>
      </c>
    </row>
    <row r="38" spans="1:13" ht="15.75" hidden="1">
      <c r="A38" s="9">
        <f t="shared" si="1"/>
        <v>32</v>
      </c>
      <c r="B38" s="10" t="s">
        <v>64</v>
      </c>
      <c r="C38" s="33">
        <v>132747447</v>
      </c>
      <c r="D38" s="33">
        <v>0</v>
      </c>
      <c r="E38" s="33">
        <v>0</v>
      </c>
      <c r="F38" s="33">
        <v>0</v>
      </c>
      <c r="G38" s="33">
        <v>57978944891</v>
      </c>
      <c r="H38" s="33">
        <v>471976927</v>
      </c>
      <c r="I38" s="33">
        <v>77840785010</v>
      </c>
      <c r="J38" s="33">
        <v>0</v>
      </c>
      <c r="K38" s="33">
        <v>0</v>
      </c>
      <c r="L38" s="33">
        <v>1494135653612</v>
      </c>
      <c r="M38" s="34">
        <f>SUM(C38:L38)</f>
        <v>1630560107887</v>
      </c>
    </row>
    <row r="39" spans="1:13" ht="15.75" hidden="1">
      <c r="A39" s="9">
        <f t="shared" si="1"/>
        <v>33</v>
      </c>
      <c r="B39" s="10" t="s">
        <v>66</v>
      </c>
      <c r="C39" s="33">
        <v>116545744216</v>
      </c>
      <c r="D39" s="33">
        <v>1543000</v>
      </c>
      <c r="E39" s="33">
        <v>0</v>
      </c>
      <c r="F39" s="33">
        <v>0</v>
      </c>
      <c r="G39" s="33">
        <v>9048488</v>
      </c>
      <c r="H39" s="33">
        <v>0</v>
      </c>
      <c r="I39" s="33">
        <v>0</v>
      </c>
      <c r="J39" s="33">
        <v>0</v>
      </c>
      <c r="K39" s="33">
        <v>0</v>
      </c>
      <c r="L39" s="33">
        <v>3204868522</v>
      </c>
      <c r="M39" s="34">
        <f>SUM(C39:L39)</f>
        <v>119761204226</v>
      </c>
    </row>
    <row r="40" spans="1:13" ht="16.5" hidden="1" thickBot="1">
      <c r="A40" s="9">
        <f t="shared" si="1"/>
        <v>34</v>
      </c>
      <c r="B40" s="18" t="s">
        <v>124</v>
      </c>
      <c r="C40" s="33">
        <v>38776354700</v>
      </c>
      <c r="D40" s="33">
        <v>0</v>
      </c>
      <c r="E40" s="33">
        <v>0</v>
      </c>
      <c r="F40" s="33">
        <v>0</v>
      </c>
      <c r="G40" s="33">
        <v>0</v>
      </c>
      <c r="H40" s="33">
        <v>1524974</v>
      </c>
      <c r="I40" s="33">
        <v>1917049907</v>
      </c>
      <c r="J40" s="33">
        <v>0</v>
      </c>
      <c r="K40" s="33">
        <v>0</v>
      </c>
      <c r="L40" s="33">
        <v>44941178427</v>
      </c>
      <c r="M40" s="44">
        <f>SUM(C40:L40)</f>
        <v>85636108008</v>
      </c>
    </row>
    <row r="41" spans="1:13" ht="15" customHeight="1" hidden="1" thickBot="1" thickTop="1">
      <c r="A41" s="36"/>
      <c r="B41" s="31" t="s">
        <v>63</v>
      </c>
      <c r="C41" s="39">
        <f aca="true" t="shared" si="2" ref="C41:M41">SUM(C7:C40)</f>
        <v>2087096572126</v>
      </c>
      <c r="D41" s="39">
        <f t="shared" si="2"/>
        <v>33901980</v>
      </c>
      <c r="E41" s="39">
        <f t="shared" si="2"/>
        <v>0</v>
      </c>
      <c r="F41" s="39">
        <f t="shared" si="2"/>
        <v>0</v>
      </c>
      <c r="G41" s="39">
        <f t="shared" si="2"/>
        <v>3816271364234</v>
      </c>
      <c r="H41" s="39">
        <f t="shared" si="2"/>
        <v>383332945136</v>
      </c>
      <c r="I41" s="39">
        <f t="shared" si="2"/>
        <v>4549668885854</v>
      </c>
      <c r="J41" s="39">
        <f t="shared" si="2"/>
        <v>27397660</v>
      </c>
      <c r="K41" s="39">
        <f t="shared" si="2"/>
        <v>763300988</v>
      </c>
      <c r="L41" s="39">
        <f t="shared" si="2"/>
        <v>10665374300996</v>
      </c>
      <c r="M41" s="39">
        <f t="shared" si="2"/>
        <v>21502568668974</v>
      </c>
    </row>
    <row r="42" spans="1:13" ht="17.25" hidden="1" thickBot="1" thickTop="1">
      <c r="A42" s="36"/>
      <c r="B42" s="19" t="s">
        <v>39</v>
      </c>
      <c r="C42" s="39">
        <v>1772204074485</v>
      </c>
      <c r="D42" s="39">
        <v>67128400</v>
      </c>
      <c r="E42" s="39">
        <v>4106916</v>
      </c>
      <c r="F42" s="39">
        <v>0</v>
      </c>
      <c r="G42" s="39">
        <v>3341702813766</v>
      </c>
      <c r="H42" s="39">
        <v>535457551578</v>
      </c>
      <c r="I42" s="39">
        <v>5081529282078</v>
      </c>
      <c r="J42" s="39">
        <v>28863848</v>
      </c>
      <c r="K42" s="39">
        <v>3733698946</v>
      </c>
      <c r="L42" s="39">
        <v>10955126907224</v>
      </c>
      <c r="M42" s="39">
        <v>21689854427241</v>
      </c>
    </row>
    <row r="43" ht="13.5" hidden="1" thickTop="1"/>
    <row r="44" ht="15" customHeight="1" hidden="1"/>
    <row r="45" ht="0.75" customHeight="1" hidden="1"/>
    <row r="46" ht="15" customHeight="1" hidden="1"/>
    <row r="47" ht="15" customHeight="1" hidden="1"/>
    <row r="48" ht="15" customHeight="1" hidden="1"/>
    <row r="49" ht="1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5.75" customHeight="1" hidden="1"/>
    <row r="57" ht="12.75" hidden="1"/>
    <row r="61" ht="12.75" customHeight="1"/>
    <row r="65" spans="1:13" ht="19.5" customHeight="1">
      <c r="A65" s="173" t="s">
        <v>57</v>
      </c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</row>
    <row r="66" spans="1:13" ht="22.5" customHeight="1">
      <c r="A66" s="173" t="s">
        <v>129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</row>
    <row r="67" spans="1:13" ht="20.25" customHeight="1">
      <c r="A67" s="173" t="s">
        <v>133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</row>
    <row r="68" spans="1:13" ht="21.75" customHeight="1">
      <c r="A68" s="4"/>
      <c r="B68" s="172" t="s">
        <v>2</v>
      </c>
      <c r="C68" s="172"/>
      <c r="D68" s="172"/>
      <c r="E68" s="172"/>
      <c r="F68" s="172"/>
      <c r="G68" s="172"/>
      <c r="H68" s="172"/>
      <c r="I68" s="172"/>
      <c r="J68" s="172"/>
      <c r="K68" s="172"/>
      <c r="L68" s="5" t="s">
        <v>13</v>
      </c>
      <c r="M68" s="6"/>
    </row>
    <row r="69" spans="1:13" ht="15" customHeight="1">
      <c r="A69" s="13"/>
      <c r="B69" s="14" t="s">
        <v>0</v>
      </c>
      <c r="C69" s="14" t="s">
        <v>60</v>
      </c>
      <c r="D69" s="14" t="s">
        <v>3</v>
      </c>
      <c r="E69" s="14" t="s">
        <v>4</v>
      </c>
      <c r="F69" s="14" t="s">
        <v>5</v>
      </c>
      <c r="G69" s="14" t="s">
        <v>6</v>
      </c>
      <c r="H69" s="14" t="s">
        <v>7</v>
      </c>
      <c r="I69" s="14" t="s">
        <v>8</v>
      </c>
      <c r="J69" s="14" t="s">
        <v>9</v>
      </c>
      <c r="K69" s="14" t="s">
        <v>12</v>
      </c>
      <c r="L69" s="14" t="s">
        <v>11</v>
      </c>
      <c r="M69" s="15" t="s">
        <v>10</v>
      </c>
    </row>
    <row r="70" spans="1:13" ht="15" customHeight="1">
      <c r="A70" s="9">
        <v>1</v>
      </c>
      <c r="B70" s="16" t="str">
        <f aca="true" t="shared" si="3" ref="B70:B99">B7</f>
        <v>BICE CORREDORES DE BOLSA S.A.</v>
      </c>
      <c r="C70" s="17">
        <f aca="true" t="shared" si="4" ref="C70:L85">C7/1000000</f>
        <v>37813.726644</v>
      </c>
      <c r="D70" s="17">
        <f t="shared" si="4"/>
        <v>0.32</v>
      </c>
      <c r="E70" s="17">
        <f t="shared" si="4"/>
        <v>0</v>
      </c>
      <c r="F70" s="17">
        <f t="shared" si="4"/>
        <v>0</v>
      </c>
      <c r="G70" s="17">
        <f t="shared" si="4"/>
        <v>526534.775421</v>
      </c>
      <c r="H70" s="17">
        <f t="shared" si="4"/>
        <v>56931.237925</v>
      </c>
      <c r="I70" s="17">
        <f t="shared" si="4"/>
        <v>460591.975268</v>
      </c>
      <c r="J70" s="17">
        <f t="shared" si="4"/>
        <v>0</v>
      </c>
      <c r="K70" s="17">
        <f t="shared" si="4"/>
        <v>0</v>
      </c>
      <c r="L70" s="17">
        <f t="shared" si="4"/>
        <v>313166.883775</v>
      </c>
      <c r="M70" s="43">
        <f>SUM(C70:L70)</f>
        <v>1395038.919033</v>
      </c>
    </row>
    <row r="71" spans="1:13" ht="15" customHeight="1">
      <c r="A71" s="9">
        <v>2</v>
      </c>
      <c r="B71" s="16" t="str">
        <f t="shared" si="3"/>
        <v>BANCHILE CORREDORES DE BOLSA S.A.</v>
      </c>
      <c r="C71" s="17">
        <f t="shared" si="4"/>
        <v>301173.112393</v>
      </c>
      <c r="D71" s="17">
        <f t="shared" si="4"/>
        <v>0</v>
      </c>
      <c r="E71" s="17">
        <f t="shared" si="4"/>
        <v>0</v>
      </c>
      <c r="F71" s="17">
        <f t="shared" si="4"/>
        <v>0</v>
      </c>
      <c r="G71" s="17">
        <f t="shared" si="4"/>
        <v>154347.41872</v>
      </c>
      <c r="H71" s="17">
        <f t="shared" si="4"/>
        <v>26409.054375</v>
      </c>
      <c r="I71" s="17">
        <f t="shared" si="4"/>
        <v>276314.345197</v>
      </c>
      <c r="J71" s="17">
        <f t="shared" si="4"/>
        <v>4.6</v>
      </c>
      <c r="K71" s="17">
        <f t="shared" si="4"/>
        <v>0</v>
      </c>
      <c r="L71" s="17">
        <f t="shared" si="4"/>
        <v>1666502.202763</v>
      </c>
      <c r="M71" s="43">
        <f>SUM(C71:L71)</f>
        <v>2424750.733448</v>
      </c>
    </row>
    <row r="72" spans="1:13" s="3" customFormat="1" ht="15" customHeight="1">
      <c r="A72" s="9">
        <v>3</v>
      </c>
      <c r="B72" s="16" t="str">
        <f t="shared" si="3"/>
        <v>SANTIAGO CORREDORES DE BOLSA LTDA.</v>
      </c>
      <c r="C72" s="17">
        <f t="shared" si="4"/>
        <v>20347.628982</v>
      </c>
      <c r="D72" s="17">
        <f t="shared" si="4"/>
        <v>0</v>
      </c>
      <c r="E72" s="17">
        <f t="shared" si="4"/>
        <v>0</v>
      </c>
      <c r="F72" s="17">
        <f t="shared" si="4"/>
        <v>0</v>
      </c>
      <c r="G72" s="17">
        <f t="shared" si="4"/>
        <v>556915.585772</v>
      </c>
      <c r="H72" s="17">
        <f t="shared" si="4"/>
        <v>42134.669972</v>
      </c>
      <c r="I72" s="17">
        <f t="shared" si="4"/>
        <v>659148.466847</v>
      </c>
      <c r="J72" s="17">
        <f t="shared" si="4"/>
        <v>0</v>
      </c>
      <c r="K72" s="17">
        <f t="shared" si="4"/>
        <v>0</v>
      </c>
      <c r="L72" s="17">
        <f t="shared" si="4"/>
        <v>41684.826901</v>
      </c>
      <c r="M72" s="43">
        <f>SUM(C72:L72)</f>
        <v>1320231.178474</v>
      </c>
    </row>
    <row r="73" spans="1:13" s="3" customFormat="1" ht="15" customHeight="1">
      <c r="A73" s="9">
        <v>4</v>
      </c>
      <c r="B73" s="16" t="str">
        <f t="shared" si="3"/>
        <v>BBVA CORREDORES DE BOLSA  S.A.</v>
      </c>
      <c r="C73" s="17">
        <f t="shared" si="4"/>
        <v>80761.789043</v>
      </c>
      <c r="D73" s="17">
        <f t="shared" si="4"/>
        <v>0</v>
      </c>
      <c r="E73" s="17">
        <f t="shared" si="4"/>
        <v>0</v>
      </c>
      <c r="F73" s="17">
        <f t="shared" si="4"/>
        <v>0</v>
      </c>
      <c r="G73" s="17">
        <f t="shared" si="4"/>
        <v>1009086.373373</v>
      </c>
      <c r="H73" s="17">
        <f t="shared" si="4"/>
        <v>49825.25301</v>
      </c>
      <c r="I73" s="17">
        <f t="shared" si="4"/>
        <v>510464.966502</v>
      </c>
      <c r="J73" s="17">
        <f t="shared" si="4"/>
        <v>0</v>
      </c>
      <c r="K73" s="17">
        <f t="shared" si="4"/>
        <v>0</v>
      </c>
      <c r="L73" s="17">
        <f t="shared" si="4"/>
        <v>851907.461348</v>
      </c>
      <c r="M73" s="43">
        <f>SUM(C73:L73)</f>
        <v>2502045.843276</v>
      </c>
    </row>
    <row r="74" spans="1:13" s="3" customFormat="1" ht="15" customHeight="1">
      <c r="A74" s="9">
        <v>5</v>
      </c>
      <c r="B74" s="16" t="str">
        <f t="shared" si="3"/>
        <v>SCOTIA SUD AMERICANO CORREDORES DE BOLSA S.A.</v>
      </c>
      <c r="C74" s="17">
        <f t="shared" si="4"/>
        <v>13857.912292</v>
      </c>
      <c r="D74" s="17">
        <f t="shared" si="4"/>
        <v>0</v>
      </c>
      <c r="E74" s="17">
        <f t="shared" si="4"/>
        <v>0</v>
      </c>
      <c r="F74" s="17">
        <f t="shared" si="4"/>
        <v>0</v>
      </c>
      <c r="G74" s="17">
        <f t="shared" si="4"/>
        <v>342392.227694</v>
      </c>
      <c r="H74" s="17">
        <f t="shared" si="4"/>
        <v>13839.561255</v>
      </c>
      <c r="I74" s="17">
        <f t="shared" si="4"/>
        <v>440338.546438</v>
      </c>
      <c r="J74" s="17">
        <f t="shared" si="4"/>
        <v>0</v>
      </c>
      <c r="K74" s="17">
        <f t="shared" si="4"/>
        <v>0</v>
      </c>
      <c r="L74" s="17">
        <f t="shared" si="4"/>
        <v>96916.719725</v>
      </c>
      <c r="M74" s="43">
        <f>SUM(C74:L74)</f>
        <v>907344.967404</v>
      </c>
    </row>
    <row r="75" spans="1:13" s="2" customFormat="1" ht="15" customHeight="1">
      <c r="A75" s="9">
        <v>6</v>
      </c>
      <c r="B75" s="16" t="str">
        <f t="shared" si="3"/>
        <v>VALORES SECURITY S.A. CORREDORES  DE BOLSA</v>
      </c>
      <c r="C75" s="17">
        <f t="shared" si="4"/>
        <v>27148.269079</v>
      </c>
      <c r="D75" s="17">
        <f t="shared" si="4"/>
        <v>0</v>
      </c>
      <c r="E75" s="17">
        <f t="shared" si="4"/>
        <v>0</v>
      </c>
      <c r="F75" s="17">
        <f t="shared" si="4"/>
        <v>0</v>
      </c>
      <c r="G75" s="17">
        <f t="shared" si="4"/>
        <v>154474.307283</v>
      </c>
      <c r="H75" s="17">
        <f t="shared" si="4"/>
        <v>44102.639369</v>
      </c>
      <c r="I75" s="17">
        <f t="shared" si="4"/>
        <v>132566.532023</v>
      </c>
      <c r="J75" s="17">
        <f t="shared" si="4"/>
        <v>0</v>
      </c>
      <c r="K75" s="17">
        <f t="shared" si="4"/>
        <v>0.528154</v>
      </c>
      <c r="L75" s="17">
        <f t="shared" si="4"/>
        <v>2496205.952355</v>
      </c>
      <c r="M75" s="43">
        <f aca="true" t="shared" si="5" ref="M75:M100">SUM(C75:L75)</f>
        <v>2854498.228263</v>
      </c>
    </row>
    <row r="76" spans="1:13" s="2" customFormat="1" ht="15" customHeight="1">
      <c r="A76" s="9">
        <v>7</v>
      </c>
      <c r="B76" s="16" t="str">
        <f t="shared" si="3"/>
        <v>BCI CORREDOR DE BOLSA S.A.</v>
      </c>
      <c r="C76" s="17">
        <f t="shared" si="4"/>
        <v>134591.959249</v>
      </c>
      <c r="D76" s="17">
        <f t="shared" si="4"/>
        <v>0</v>
      </c>
      <c r="E76" s="17">
        <f t="shared" si="4"/>
        <v>0</v>
      </c>
      <c r="F76" s="17">
        <f t="shared" si="4"/>
        <v>0</v>
      </c>
      <c r="G76" s="17">
        <f t="shared" si="4"/>
        <v>76840.886795</v>
      </c>
      <c r="H76" s="17">
        <f t="shared" si="4"/>
        <v>11870.799996</v>
      </c>
      <c r="I76" s="17">
        <f t="shared" si="4"/>
        <v>366070.552819</v>
      </c>
      <c r="J76" s="17">
        <f t="shared" si="4"/>
        <v>0</v>
      </c>
      <c r="K76" s="17">
        <f t="shared" si="4"/>
        <v>0</v>
      </c>
      <c r="L76" s="17">
        <f t="shared" si="4"/>
        <v>0</v>
      </c>
      <c r="M76" s="43">
        <f t="shared" si="5"/>
        <v>589374.198859</v>
      </c>
    </row>
    <row r="77" spans="1:13" ht="15" customHeight="1">
      <c r="A77" s="9">
        <v>8</v>
      </c>
      <c r="B77" s="16" t="str">
        <f t="shared" si="3"/>
        <v>SANTANDER INVESTMENT S.A. C. DE BOLSA</v>
      </c>
      <c r="C77" s="17">
        <f t="shared" si="4"/>
        <v>186449.169013</v>
      </c>
      <c r="D77" s="17">
        <f t="shared" si="4"/>
        <v>0</v>
      </c>
      <c r="E77" s="17">
        <f t="shared" si="4"/>
        <v>0</v>
      </c>
      <c r="F77" s="17">
        <f t="shared" si="4"/>
        <v>0</v>
      </c>
      <c r="G77" s="17">
        <f t="shared" si="4"/>
        <v>47246.160262</v>
      </c>
      <c r="H77" s="17">
        <f t="shared" si="4"/>
        <v>3832.806452</v>
      </c>
      <c r="I77" s="17">
        <f t="shared" si="4"/>
        <v>8164.237811</v>
      </c>
      <c r="J77" s="17">
        <f t="shared" si="4"/>
        <v>0</v>
      </c>
      <c r="K77" s="17">
        <f t="shared" si="4"/>
        <v>519.31656</v>
      </c>
      <c r="L77" s="17">
        <f t="shared" si="4"/>
        <v>744351.527701</v>
      </c>
      <c r="M77" s="43">
        <f t="shared" si="5"/>
        <v>990563.217799</v>
      </c>
    </row>
    <row r="78" spans="1:13" ht="15" customHeight="1">
      <c r="A78" s="9">
        <v>9</v>
      </c>
      <c r="B78" s="16" t="str">
        <f t="shared" si="3"/>
        <v>LARRAIN VIAL S.A. CORREDORES DE BOLSA</v>
      </c>
      <c r="C78" s="17">
        <f t="shared" si="4"/>
        <v>210893.174664</v>
      </c>
      <c r="D78" s="17">
        <f t="shared" si="4"/>
        <v>5.45918</v>
      </c>
      <c r="E78" s="17">
        <f t="shared" si="4"/>
        <v>0</v>
      </c>
      <c r="F78" s="17">
        <f t="shared" si="4"/>
        <v>0</v>
      </c>
      <c r="G78" s="17">
        <f t="shared" si="4"/>
        <v>23805.737694</v>
      </c>
      <c r="H78" s="17">
        <f t="shared" si="4"/>
        <v>10822.855806</v>
      </c>
      <c r="I78" s="17">
        <f t="shared" si="4"/>
        <v>77247.601393</v>
      </c>
      <c r="J78" s="17">
        <f t="shared" si="4"/>
        <v>21.859048</v>
      </c>
      <c r="K78" s="17">
        <f t="shared" si="4"/>
        <v>0</v>
      </c>
      <c r="L78" s="17">
        <f t="shared" si="4"/>
        <v>230028.118336</v>
      </c>
      <c r="M78" s="43">
        <f t="shared" si="5"/>
        <v>552824.8061210001</v>
      </c>
    </row>
    <row r="79" spans="1:13" ht="15" customHeight="1">
      <c r="A79" s="9">
        <v>10</v>
      </c>
      <c r="B79" s="16" t="str">
        <f t="shared" si="3"/>
        <v>DEUTSCHE SECURITIES C.  DE BOLSA LTDA.</v>
      </c>
      <c r="C79" s="17">
        <f t="shared" si="4"/>
        <v>48348.955922</v>
      </c>
      <c r="D79" s="17">
        <f t="shared" si="4"/>
        <v>0</v>
      </c>
      <c r="E79" s="17">
        <f t="shared" si="4"/>
        <v>0</v>
      </c>
      <c r="F79" s="17">
        <f t="shared" si="4"/>
        <v>0</v>
      </c>
      <c r="G79" s="17">
        <f t="shared" si="4"/>
        <v>96163.111753</v>
      </c>
      <c r="H79" s="17">
        <f t="shared" si="4"/>
        <v>0</v>
      </c>
      <c r="I79" s="17">
        <f t="shared" si="4"/>
        <v>0</v>
      </c>
      <c r="J79" s="17">
        <f t="shared" si="4"/>
        <v>0</v>
      </c>
      <c r="K79" s="17">
        <f t="shared" si="4"/>
        <v>0</v>
      </c>
      <c r="L79" s="17">
        <f t="shared" si="4"/>
        <v>367840.792015</v>
      </c>
      <c r="M79" s="43">
        <f t="shared" si="5"/>
        <v>512352.85969</v>
      </c>
    </row>
    <row r="80" spans="1:13" ht="15" customHeight="1">
      <c r="A80" s="9">
        <v>11</v>
      </c>
      <c r="B80" s="16" t="str">
        <f t="shared" si="3"/>
        <v>TANNER  CORREDORES DE BOLSA S.A.</v>
      </c>
      <c r="C80" s="17">
        <f t="shared" si="4"/>
        <v>20845.692802</v>
      </c>
      <c r="D80" s="17">
        <f t="shared" si="4"/>
        <v>0.4736</v>
      </c>
      <c r="E80" s="17">
        <f t="shared" si="4"/>
        <v>0</v>
      </c>
      <c r="F80" s="17">
        <f t="shared" si="4"/>
        <v>0</v>
      </c>
      <c r="G80" s="17">
        <f t="shared" si="4"/>
        <v>4102.043888</v>
      </c>
      <c r="H80" s="17">
        <f t="shared" si="4"/>
        <v>2626.147024</v>
      </c>
      <c r="I80" s="17">
        <f t="shared" si="4"/>
        <v>11389.668215</v>
      </c>
      <c r="J80" s="17">
        <f t="shared" si="4"/>
        <v>0</v>
      </c>
      <c r="K80" s="17">
        <f t="shared" si="4"/>
        <v>0.43</v>
      </c>
      <c r="L80" s="17">
        <f t="shared" si="4"/>
        <v>82815.325215</v>
      </c>
      <c r="M80" s="43">
        <f t="shared" si="5"/>
        <v>121779.780744</v>
      </c>
    </row>
    <row r="81" spans="1:13" ht="15" customHeight="1">
      <c r="A81" s="9">
        <v>12</v>
      </c>
      <c r="B81" s="16" t="str">
        <f t="shared" si="3"/>
        <v>BANCOESTADO S.A. CORREDORES DE BOLSA</v>
      </c>
      <c r="C81" s="17">
        <f t="shared" si="4"/>
        <v>220.457404</v>
      </c>
      <c r="D81" s="17">
        <f t="shared" si="4"/>
        <v>0</v>
      </c>
      <c r="E81" s="17">
        <f t="shared" si="4"/>
        <v>0</v>
      </c>
      <c r="F81" s="17">
        <f t="shared" si="4"/>
        <v>0</v>
      </c>
      <c r="G81" s="17">
        <f t="shared" si="4"/>
        <v>375398.696891</v>
      </c>
      <c r="H81" s="17">
        <f t="shared" si="4"/>
        <v>57916.571458</v>
      </c>
      <c r="I81" s="17">
        <f t="shared" si="4"/>
        <v>1075009.843476</v>
      </c>
      <c r="J81" s="17">
        <f t="shared" si="4"/>
        <v>0</v>
      </c>
      <c r="K81" s="17">
        <f t="shared" si="4"/>
        <v>0</v>
      </c>
      <c r="L81" s="17">
        <f t="shared" si="4"/>
        <v>912284.231282</v>
      </c>
      <c r="M81" s="43">
        <f t="shared" si="5"/>
        <v>2420829.8005109997</v>
      </c>
    </row>
    <row r="82" spans="1:13" ht="15" customHeight="1">
      <c r="A82" s="9">
        <v>13</v>
      </c>
      <c r="B82" s="16" t="str">
        <f t="shared" si="3"/>
        <v>I.M. TRUST S.A. CORREDORES DE BOLSA</v>
      </c>
      <c r="C82" s="17">
        <f t="shared" si="4"/>
        <v>50252.241321</v>
      </c>
      <c r="D82" s="17">
        <f t="shared" si="4"/>
        <v>0</v>
      </c>
      <c r="E82" s="17">
        <f t="shared" si="4"/>
        <v>0</v>
      </c>
      <c r="F82" s="17">
        <f t="shared" si="4"/>
        <v>0</v>
      </c>
      <c r="G82" s="17">
        <f t="shared" si="4"/>
        <v>207733.175292</v>
      </c>
      <c r="H82" s="17">
        <f t="shared" si="4"/>
        <v>3573.592502</v>
      </c>
      <c r="I82" s="17">
        <f t="shared" si="4"/>
        <v>5235.422791</v>
      </c>
      <c r="J82" s="17">
        <f t="shared" si="4"/>
        <v>0</v>
      </c>
      <c r="K82" s="17">
        <f t="shared" si="4"/>
        <v>0</v>
      </c>
      <c r="L82" s="17">
        <f t="shared" si="4"/>
        <v>277174.774004</v>
      </c>
      <c r="M82" s="43">
        <f t="shared" si="5"/>
        <v>543969.20591</v>
      </c>
    </row>
    <row r="83" spans="1:13" ht="15" customHeight="1">
      <c r="A83" s="9">
        <v>14</v>
      </c>
      <c r="B83" s="16" t="str">
        <f t="shared" si="3"/>
        <v>MOLINA, SWETT Y VALDES S.A. C. DE BOLSA</v>
      </c>
      <c r="C83" s="17">
        <f t="shared" si="4"/>
        <v>4904.67196</v>
      </c>
      <c r="D83" s="17">
        <f t="shared" si="4"/>
        <v>0.304</v>
      </c>
      <c r="E83" s="17">
        <f t="shared" si="4"/>
        <v>0</v>
      </c>
      <c r="F83" s="17">
        <f t="shared" si="4"/>
        <v>0</v>
      </c>
      <c r="G83" s="17">
        <f t="shared" si="4"/>
        <v>27398.191396</v>
      </c>
      <c r="H83" s="17">
        <f t="shared" si="4"/>
        <v>6190.068922</v>
      </c>
      <c r="I83" s="17">
        <f t="shared" si="4"/>
        <v>4147.813955</v>
      </c>
      <c r="J83" s="17">
        <f t="shared" si="4"/>
        <v>0</v>
      </c>
      <c r="K83" s="17">
        <f t="shared" si="4"/>
        <v>0</v>
      </c>
      <c r="L83" s="17">
        <f t="shared" si="4"/>
        <v>18837.390758</v>
      </c>
      <c r="M83" s="43">
        <f>SUM(C83:L83)</f>
        <v>61478.440990999996</v>
      </c>
    </row>
    <row r="84" spans="1:13" ht="15" customHeight="1">
      <c r="A84" s="9">
        <v>15</v>
      </c>
      <c r="B84" s="16" t="str">
        <f t="shared" si="3"/>
        <v>CELFIN, GARDEWEG S.A. C. DE BOLSA</v>
      </c>
      <c r="C84" s="17">
        <f t="shared" si="4"/>
        <v>461408.040713</v>
      </c>
      <c r="D84" s="17">
        <f t="shared" si="4"/>
        <v>6.9276</v>
      </c>
      <c r="E84" s="17">
        <f t="shared" si="4"/>
        <v>0</v>
      </c>
      <c r="F84" s="17">
        <f t="shared" si="4"/>
        <v>0</v>
      </c>
      <c r="G84" s="17">
        <f t="shared" si="4"/>
        <v>48304.029746</v>
      </c>
      <c r="H84" s="17">
        <f t="shared" si="4"/>
        <v>34704.029507</v>
      </c>
      <c r="I84" s="17">
        <f t="shared" si="4"/>
        <v>37828.39445</v>
      </c>
      <c r="J84" s="17">
        <f t="shared" si="4"/>
        <v>0</v>
      </c>
      <c r="K84" s="17">
        <f t="shared" si="4"/>
        <v>242.92812</v>
      </c>
      <c r="L84" s="17">
        <f t="shared" si="4"/>
        <v>56125.549277</v>
      </c>
      <c r="M84" s="43">
        <f t="shared" si="5"/>
        <v>638619.8994130001</v>
      </c>
    </row>
    <row r="85" spans="1:13" ht="15" customHeight="1">
      <c r="A85" s="9">
        <v>16</v>
      </c>
      <c r="B85" s="16" t="str">
        <f t="shared" si="3"/>
        <v>NEGOCIOS Y VALORES S.A. C. DE BOLSA</v>
      </c>
      <c r="C85" s="17">
        <f t="shared" si="4"/>
        <v>19829.82862</v>
      </c>
      <c r="D85" s="17">
        <f t="shared" si="4"/>
        <v>0</v>
      </c>
      <c r="E85" s="17">
        <f t="shared" si="4"/>
        <v>0</v>
      </c>
      <c r="F85" s="17">
        <f t="shared" si="4"/>
        <v>0</v>
      </c>
      <c r="G85" s="17">
        <f t="shared" si="4"/>
        <v>14700.618736</v>
      </c>
      <c r="H85" s="17">
        <f t="shared" si="4"/>
        <v>0</v>
      </c>
      <c r="I85" s="17">
        <f t="shared" si="4"/>
        <v>13533.479465</v>
      </c>
      <c r="J85" s="17">
        <f t="shared" si="4"/>
        <v>0.469306</v>
      </c>
      <c r="K85" s="17">
        <f t="shared" si="4"/>
        <v>0</v>
      </c>
      <c r="L85" s="17">
        <f t="shared" si="4"/>
        <v>119827.178946</v>
      </c>
      <c r="M85" s="43">
        <f t="shared" si="5"/>
        <v>167891.57507299999</v>
      </c>
    </row>
    <row r="86" spans="1:13" ht="15" customHeight="1">
      <c r="A86" s="9">
        <v>17</v>
      </c>
      <c r="B86" s="16" t="str">
        <f t="shared" si="3"/>
        <v>ALFA CORREDORES DE BOLSA S.A.</v>
      </c>
      <c r="C86" s="17">
        <f aca="true" t="shared" si="6" ref="C86:L101">C23/1000000</f>
        <v>64493.048223</v>
      </c>
      <c r="D86" s="17">
        <f t="shared" si="6"/>
        <v>0</v>
      </c>
      <c r="E86" s="17">
        <f t="shared" si="6"/>
        <v>0</v>
      </c>
      <c r="F86" s="17">
        <f t="shared" si="6"/>
        <v>0</v>
      </c>
      <c r="G86" s="17">
        <f t="shared" si="6"/>
        <v>6869.904402</v>
      </c>
      <c r="H86" s="17">
        <f t="shared" si="6"/>
        <v>946.679419</v>
      </c>
      <c r="I86" s="17">
        <f t="shared" si="6"/>
        <v>15109.09151</v>
      </c>
      <c r="J86" s="17">
        <f t="shared" si="6"/>
        <v>0</v>
      </c>
      <c r="K86" s="17">
        <f t="shared" si="6"/>
        <v>0</v>
      </c>
      <c r="L86" s="17">
        <f t="shared" si="6"/>
        <v>30280.314654</v>
      </c>
      <c r="M86" s="43">
        <f t="shared" si="5"/>
        <v>117699.038208</v>
      </c>
    </row>
    <row r="87" spans="1:13" ht="15" customHeight="1">
      <c r="A87" s="9">
        <f>A86+1</f>
        <v>18</v>
      </c>
      <c r="B87" s="16" t="str">
        <f t="shared" si="3"/>
        <v>CORP CORREDORES DE BOLSA S.A.</v>
      </c>
      <c r="C87" s="17">
        <f t="shared" si="6"/>
        <v>10140.874617</v>
      </c>
      <c r="D87" s="17">
        <f t="shared" si="6"/>
        <v>0</v>
      </c>
      <c r="E87" s="17">
        <f t="shared" si="6"/>
        <v>0</v>
      </c>
      <c r="F87" s="17">
        <f t="shared" si="6"/>
        <v>0</v>
      </c>
      <c r="G87" s="17">
        <f t="shared" si="6"/>
        <v>30991.489427</v>
      </c>
      <c r="H87" s="17">
        <f t="shared" si="6"/>
        <v>15074.790167</v>
      </c>
      <c r="I87" s="17">
        <f t="shared" si="6"/>
        <v>364514.289041</v>
      </c>
      <c r="J87" s="17">
        <f t="shared" si="6"/>
        <v>0</v>
      </c>
      <c r="K87" s="17">
        <f t="shared" si="6"/>
        <v>0</v>
      </c>
      <c r="L87" s="17">
        <f t="shared" si="6"/>
        <v>475991.742766</v>
      </c>
      <c r="M87" s="43">
        <f t="shared" si="5"/>
        <v>896713.186018</v>
      </c>
    </row>
    <row r="88" spans="1:13" ht="15" customHeight="1">
      <c r="A88" s="9">
        <f aca="true" t="shared" si="7" ref="A88:A103">A87+1</f>
        <v>19</v>
      </c>
      <c r="B88" s="16" t="str">
        <f t="shared" si="3"/>
        <v>UGARTE Y CIA. CORREDORES DE BOLSA S.A.</v>
      </c>
      <c r="C88" s="17">
        <f t="shared" si="6"/>
        <v>10098.792588</v>
      </c>
      <c r="D88" s="17">
        <f t="shared" si="6"/>
        <v>0.302</v>
      </c>
      <c r="E88" s="17">
        <f t="shared" si="6"/>
        <v>0</v>
      </c>
      <c r="F88" s="17">
        <f t="shared" si="6"/>
        <v>0</v>
      </c>
      <c r="G88" s="17">
        <f t="shared" si="6"/>
        <v>0</v>
      </c>
      <c r="H88" s="17">
        <f t="shared" si="6"/>
        <v>0</v>
      </c>
      <c r="I88" s="17">
        <f t="shared" si="6"/>
        <v>0</v>
      </c>
      <c r="J88" s="17">
        <f t="shared" si="6"/>
        <v>0</v>
      </c>
      <c r="K88" s="17">
        <f t="shared" si="6"/>
        <v>0</v>
      </c>
      <c r="L88" s="17">
        <f t="shared" si="6"/>
        <v>4572.919683</v>
      </c>
      <c r="M88" s="43">
        <f t="shared" si="5"/>
        <v>14672.014271</v>
      </c>
    </row>
    <row r="89" spans="1:13" ht="15" customHeight="1">
      <c r="A89" s="9">
        <f t="shared" si="7"/>
        <v>20</v>
      </c>
      <c r="B89" s="16" t="str">
        <f t="shared" si="3"/>
        <v>FINANZAS Y NEGOCIOS S.A. C. DE BOLSA </v>
      </c>
      <c r="C89" s="17">
        <f t="shared" si="6"/>
        <v>7516.500813</v>
      </c>
      <c r="D89" s="17">
        <f t="shared" si="6"/>
        <v>0</v>
      </c>
      <c r="E89" s="17">
        <f t="shared" si="6"/>
        <v>0</v>
      </c>
      <c r="F89" s="17">
        <f t="shared" si="6"/>
        <v>0</v>
      </c>
      <c r="G89" s="17">
        <f t="shared" si="6"/>
        <v>0</v>
      </c>
      <c r="H89" s="17">
        <f t="shared" si="6"/>
        <v>0</v>
      </c>
      <c r="I89" s="17">
        <f t="shared" si="6"/>
        <v>0</v>
      </c>
      <c r="J89" s="17">
        <f t="shared" si="6"/>
        <v>0</v>
      </c>
      <c r="K89" s="17">
        <f t="shared" si="6"/>
        <v>0</v>
      </c>
      <c r="L89" s="17">
        <f t="shared" si="6"/>
        <v>2091.238667</v>
      </c>
      <c r="M89" s="43">
        <f t="shared" si="5"/>
        <v>9607.73948</v>
      </c>
    </row>
    <row r="90" spans="1:13" ht="15" customHeight="1">
      <c r="A90" s="9">
        <f t="shared" si="7"/>
        <v>21</v>
      </c>
      <c r="B90" s="16" t="str">
        <f t="shared" si="3"/>
        <v>URETA Y BIANCHI CORREDORES DE  BOLSA S.A.</v>
      </c>
      <c r="C90" s="17">
        <f t="shared" si="6"/>
        <v>47935.000522</v>
      </c>
      <c r="D90" s="17">
        <f t="shared" si="6"/>
        <v>0.1545</v>
      </c>
      <c r="E90" s="17">
        <f t="shared" si="6"/>
        <v>0</v>
      </c>
      <c r="F90" s="17">
        <f t="shared" si="6"/>
        <v>0</v>
      </c>
      <c r="G90" s="17">
        <f t="shared" si="6"/>
        <v>0</v>
      </c>
      <c r="H90" s="17">
        <f t="shared" si="6"/>
        <v>0</v>
      </c>
      <c r="I90" s="17">
        <f t="shared" si="6"/>
        <v>0</v>
      </c>
      <c r="J90" s="17">
        <f t="shared" si="6"/>
        <v>0.469306</v>
      </c>
      <c r="K90" s="17">
        <f t="shared" si="6"/>
        <v>0</v>
      </c>
      <c r="L90" s="17">
        <f t="shared" si="6"/>
        <v>0</v>
      </c>
      <c r="M90" s="43">
        <f t="shared" si="5"/>
        <v>47935.624328</v>
      </c>
    </row>
    <row r="91" spans="1:13" ht="15" customHeight="1">
      <c r="A91" s="9">
        <f t="shared" si="7"/>
        <v>22</v>
      </c>
      <c r="B91" s="16" t="str">
        <f t="shared" si="3"/>
        <v>MUNITA Y CRUZAT S.A. CORREDORES DE BOLSA</v>
      </c>
      <c r="C91" s="17">
        <f t="shared" si="6"/>
        <v>8035.488095</v>
      </c>
      <c r="D91" s="17">
        <f t="shared" si="6"/>
        <v>2.718</v>
      </c>
      <c r="E91" s="17">
        <f t="shared" si="6"/>
        <v>0</v>
      </c>
      <c r="F91" s="17">
        <f t="shared" si="6"/>
        <v>0</v>
      </c>
      <c r="G91" s="17">
        <f t="shared" si="6"/>
        <v>0</v>
      </c>
      <c r="H91" s="17">
        <f t="shared" si="6"/>
        <v>0</v>
      </c>
      <c r="I91" s="17">
        <f t="shared" si="6"/>
        <v>0</v>
      </c>
      <c r="J91" s="17">
        <f t="shared" si="6"/>
        <v>0</v>
      </c>
      <c r="K91" s="17">
        <f t="shared" si="6"/>
        <v>0</v>
      </c>
      <c r="L91" s="17">
        <f t="shared" si="6"/>
        <v>1332.673428</v>
      </c>
      <c r="M91" s="43">
        <f>SUM(C91:L91)</f>
        <v>9370.879523</v>
      </c>
    </row>
    <row r="92" spans="1:13" ht="15" customHeight="1">
      <c r="A92" s="9">
        <f t="shared" si="7"/>
        <v>23</v>
      </c>
      <c r="B92" s="16" t="str">
        <f t="shared" si="3"/>
        <v>RAIMUNDO SERRANO MC AULIFFE C. DE B. S.A.</v>
      </c>
      <c r="C92" s="17">
        <f t="shared" si="6"/>
        <v>5806.260539</v>
      </c>
      <c r="D92" s="17">
        <f t="shared" si="6"/>
        <v>1.8155</v>
      </c>
      <c r="E92" s="17">
        <f t="shared" si="6"/>
        <v>0</v>
      </c>
      <c r="F92" s="17">
        <f t="shared" si="6"/>
        <v>0</v>
      </c>
      <c r="G92" s="17">
        <f t="shared" si="6"/>
        <v>836.673084</v>
      </c>
      <c r="H92" s="17">
        <f t="shared" si="6"/>
        <v>0</v>
      </c>
      <c r="I92" s="17">
        <f t="shared" si="6"/>
        <v>0</v>
      </c>
      <c r="J92" s="17">
        <f t="shared" si="6"/>
        <v>0</v>
      </c>
      <c r="K92" s="17">
        <f t="shared" si="6"/>
        <v>0.098154</v>
      </c>
      <c r="L92" s="17">
        <f t="shared" si="6"/>
        <v>17509.135432</v>
      </c>
      <c r="M92" s="43">
        <f t="shared" si="5"/>
        <v>24153.982709</v>
      </c>
    </row>
    <row r="93" spans="1:13" ht="15" customHeight="1">
      <c r="A93" s="9">
        <f t="shared" si="7"/>
        <v>24</v>
      </c>
      <c r="B93" s="16" t="str">
        <f t="shared" si="3"/>
        <v>ETCHEGARAY S.A. CORREDORES DE BOLSA</v>
      </c>
      <c r="C93" s="17">
        <f t="shared" si="6"/>
        <v>1312.036491</v>
      </c>
      <c r="D93" s="17">
        <f t="shared" si="6"/>
        <v>0.302</v>
      </c>
      <c r="E93" s="17">
        <f t="shared" si="6"/>
        <v>0</v>
      </c>
      <c r="F93" s="17">
        <f t="shared" si="6"/>
        <v>0</v>
      </c>
      <c r="G93" s="17">
        <f t="shared" si="6"/>
        <v>0</v>
      </c>
      <c r="H93" s="17">
        <f t="shared" si="6"/>
        <v>0</v>
      </c>
      <c r="I93" s="17">
        <f t="shared" si="6"/>
        <v>0</v>
      </c>
      <c r="J93" s="17">
        <f t="shared" si="6"/>
        <v>0</v>
      </c>
      <c r="K93" s="17">
        <f t="shared" si="6"/>
        <v>0</v>
      </c>
      <c r="L93" s="17">
        <f t="shared" si="6"/>
        <v>0</v>
      </c>
      <c r="M93" s="43">
        <f t="shared" si="5"/>
        <v>1312.338491</v>
      </c>
    </row>
    <row r="94" spans="1:13" ht="15" customHeight="1">
      <c r="A94" s="9">
        <f t="shared" si="7"/>
        <v>25</v>
      </c>
      <c r="B94" s="16" t="str">
        <f t="shared" si="3"/>
        <v>COVARRUBIAS Y CIA. C. DE BOLSA LTDA.</v>
      </c>
      <c r="C94" s="17">
        <f t="shared" si="6"/>
        <v>8667.140367</v>
      </c>
      <c r="D94" s="17">
        <f t="shared" si="6"/>
        <v>11.3986</v>
      </c>
      <c r="E94" s="17">
        <f t="shared" si="6"/>
        <v>0</v>
      </c>
      <c r="F94" s="17">
        <f t="shared" si="6"/>
        <v>0</v>
      </c>
      <c r="G94" s="17">
        <f t="shared" si="6"/>
        <v>0</v>
      </c>
      <c r="H94" s="17">
        <f t="shared" si="6"/>
        <v>0</v>
      </c>
      <c r="I94" s="17">
        <f t="shared" si="6"/>
        <v>0</v>
      </c>
      <c r="J94" s="17">
        <f t="shared" si="6"/>
        <v>0</v>
      </c>
      <c r="K94" s="17">
        <f t="shared" si="6"/>
        <v>0</v>
      </c>
      <c r="L94" s="17">
        <f t="shared" si="6"/>
        <v>2255.252165</v>
      </c>
      <c r="M94" s="43">
        <f t="shared" si="5"/>
        <v>10933.791132</v>
      </c>
    </row>
    <row r="95" spans="1:13" ht="15" customHeight="1">
      <c r="A95" s="9">
        <f t="shared" si="7"/>
        <v>26</v>
      </c>
      <c r="B95" s="16" t="str">
        <f t="shared" si="3"/>
        <v>VALENZUELA LAFOURCADE S.A. C. DE BOLSA</v>
      </c>
      <c r="C95" s="17">
        <f t="shared" si="6"/>
        <v>3174.325623</v>
      </c>
      <c r="D95" s="17">
        <f t="shared" si="6"/>
        <v>2.184</v>
      </c>
      <c r="E95" s="17">
        <f t="shared" si="6"/>
        <v>0</v>
      </c>
      <c r="F95" s="17">
        <f t="shared" si="6"/>
        <v>0</v>
      </c>
      <c r="G95" s="17">
        <f t="shared" si="6"/>
        <v>0</v>
      </c>
      <c r="H95" s="17">
        <f t="shared" si="6"/>
        <v>0</v>
      </c>
      <c r="I95" s="17">
        <f t="shared" si="6"/>
        <v>0</v>
      </c>
      <c r="J95" s="17">
        <f t="shared" si="6"/>
        <v>0</v>
      </c>
      <c r="K95" s="17">
        <f t="shared" si="6"/>
        <v>0</v>
      </c>
      <c r="L95" s="17">
        <f t="shared" si="6"/>
        <v>0</v>
      </c>
      <c r="M95" s="43">
        <f t="shared" si="5"/>
        <v>3176.5096230000004</v>
      </c>
    </row>
    <row r="96" spans="1:13" ht="15" customHeight="1">
      <c r="A96" s="9">
        <f t="shared" si="7"/>
        <v>27</v>
      </c>
      <c r="B96" s="16" t="str">
        <f t="shared" si="3"/>
        <v>JAIME LARRAIN Y CIA. C. DE BOLSA LTDA.</v>
      </c>
      <c r="C96" s="17">
        <f t="shared" si="6"/>
        <v>6052.175656</v>
      </c>
      <c r="D96" s="17">
        <f t="shared" si="6"/>
        <v>0</v>
      </c>
      <c r="E96" s="17">
        <f t="shared" si="6"/>
        <v>0</v>
      </c>
      <c r="F96" s="17">
        <f t="shared" si="6"/>
        <v>0</v>
      </c>
      <c r="G96" s="17">
        <f t="shared" si="6"/>
        <v>0</v>
      </c>
      <c r="H96" s="17">
        <f t="shared" si="6"/>
        <v>0</v>
      </c>
      <c r="I96" s="17">
        <f t="shared" si="6"/>
        <v>0</v>
      </c>
      <c r="J96" s="17">
        <f t="shared" si="6"/>
        <v>0</v>
      </c>
      <c r="K96" s="17">
        <f t="shared" si="6"/>
        <v>0</v>
      </c>
      <c r="L96" s="17">
        <f t="shared" si="6"/>
        <v>24.816255</v>
      </c>
      <c r="M96" s="43">
        <f t="shared" si="5"/>
        <v>6076.991911</v>
      </c>
    </row>
    <row r="97" spans="1:13" ht="15" customHeight="1">
      <c r="A97" s="9">
        <f t="shared" si="7"/>
        <v>28</v>
      </c>
      <c r="B97" s="16" t="str">
        <f t="shared" si="3"/>
        <v>LIRA S.A. CORREDORES DE BOLSA</v>
      </c>
      <c r="C97" s="17">
        <f t="shared" si="6"/>
        <v>2396.583997</v>
      </c>
      <c r="D97" s="17">
        <f t="shared" si="6"/>
        <v>0</v>
      </c>
      <c r="E97" s="17">
        <f t="shared" si="6"/>
        <v>0</v>
      </c>
      <c r="F97" s="17">
        <f t="shared" si="6"/>
        <v>0</v>
      </c>
      <c r="G97" s="17">
        <f t="shared" si="6"/>
        <v>0</v>
      </c>
      <c r="H97" s="17">
        <f t="shared" si="6"/>
        <v>0</v>
      </c>
      <c r="I97" s="17">
        <f t="shared" si="6"/>
        <v>0</v>
      </c>
      <c r="J97" s="17">
        <f t="shared" si="6"/>
        <v>0</v>
      </c>
      <c r="K97" s="17">
        <f t="shared" si="6"/>
        <v>0</v>
      </c>
      <c r="L97" s="17">
        <f t="shared" si="6"/>
        <v>0</v>
      </c>
      <c r="M97" s="43">
        <f t="shared" si="5"/>
        <v>2396.583997</v>
      </c>
    </row>
    <row r="98" spans="1:13" ht="15" customHeight="1">
      <c r="A98" s="9">
        <f t="shared" si="7"/>
        <v>29</v>
      </c>
      <c r="B98" s="16" t="str">
        <f t="shared" si="3"/>
        <v>SERGIO CONTRERAS Y CIA. C. DE BOLSA</v>
      </c>
      <c r="C98" s="17">
        <f t="shared" si="6"/>
        <v>1463.009835</v>
      </c>
      <c r="D98" s="17">
        <f t="shared" si="6"/>
        <v>0</v>
      </c>
      <c r="E98" s="17">
        <f t="shared" si="6"/>
        <v>0</v>
      </c>
      <c r="F98" s="17">
        <f t="shared" si="6"/>
        <v>0</v>
      </c>
      <c r="G98" s="17">
        <f t="shared" si="6"/>
        <v>705.693186</v>
      </c>
      <c r="H98" s="17">
        <f t="shared" si="6"/>
        <v>95.337018</v>
      </c>
      <c r="I98" s="17">
        <f t="shared" si="6"/>
        <v>0</v>
      </c>
      <c r="J98" s="17">
        <f t="shared" si="6"/>
        <v>0</v>
      </c>
      <c r="K98" s="17">
        <f t="shared" si="6"/>
        <v>0</v>
      </c>
      <c r="L98" s="17">
        <f t="shared" si="6"/>
        <v>1024.356992</v>
      </c>
      <c r="M98" s="43">
        <f t="shared" si="5"/>
        <v>3288.3970310000004</v>
      </c>
    </row>
    <row r="99" spans="1:13" ht="15" customHeight="1">
      <c r="A99" s="9">
        <f t="shared" si="7"/>
        <v>30</v>
      </c>
      <c r="B99" s="16" t="str">
        <f t="shared" si="3"/>
        <v>YRARRAZAVAL Y CIA. C. DE BOLSA LTDA.</v>
      </c>
      <c r="C99" s="17">
        <f t="shared" si="6"/>
        <v>2457.985695</v>
      </c>
      <c r="D99" s="17">
        <f t="shared" si="6"/>
        <v>0</v>
      </c>
      <c r="E99" s="17">
        <f t="shared" si="6"/>
        <v>0</v>
      </c>
      <c r="F99" s="17">
        <f t="shared" si="6"/>
        <v>0</v>
      </c>
      <c r="G99" s="17">
        <f t="shared" si="6"/>
        <v>0</v>
      </c>
      <c r="H99" s="17">
        <f t="shared" si="6"/>
        <v>0</v>
      </c>
      <c r="I99" s="17">
        <f t="shared" si="6"/>
        <v>0</v>
      </c>
      <c r="J99" s="17">
        <f t="shared" si="6"/>
        <v>0</v>
      </c>
      <c r="K99" s="17">
        <f t="shared" si="6"/>
        <v>0</v>
      </c>
      <c r="L99" s="17">
        <f t="shared" si="6"/>
        <v>0</v>
      </c>
      <c r="M99" s="43">
        <f t="shared" si="5"/>
        <v>2457.985695</v>
      </c>
    </row>
    <row r="100" spans="1:13" ht="15" customHeight="1">
      <c r="A100" s="9">
        <f t="shared" si="7"/>
        <v>31</v>
      </c>
      <c r="B100" s="16" t="s">
        <v>41</v>
      </c>
      <c r="C100" s="17">
        <f t="shared" si="6"/>
        <v>133245.872601</v>
      </c>
      <c r="D100" s="17">
        <f t="shared" si="6"/>
        <v>0</v>
      </c>
      <c r="E100" s="17">
        <f t="shared" si="6"/>
        <v>0</v>
      </c>
      <c r="F100" s="17">
        <f t="shared" si="6"/>
        <v>0</v>
      </c>
      <c r="G100" s="17">
        <f t="shared" si="6"/>
        <v>53436.27004</v>
      </c>
      <c r="H100" s="17">
        <f t="shared" si="6"/>
        <v>1963.349058</v>
      </c>
      <c r="I100" s="17">
        <f t="shared" si="6"/>
        <v>12235.823736</v>
      </c>
      <c r="J100" s="17">
        <f t="shared" si="6"/>
        <v>0</v>
      </c>
      <c r="K100" s="17">
        <f t="shared" si="6"/>
        <v>0</v>
      </c>
      <c r="L100" s="17">
        <f t="shared" si="6"/>
        <v>312341.215992</v>
      </c>
      <c r="M100" s="43">
        <f t="shared" si="5"/>
        <v>513222.531427</v>
      </c>
    </row>
    <row r="101" spans="1:13" ht="15" customHeight="1">
      <c r="A101" s="9">
        <f t="shared" si="7"/>
        <v>32</v>
      </c>
      <c r="B101" s="16" t="s">
        <v>67</v>
      </c>
      <c r="C101" s="17">
        <f t="shared" si="6"/>
        <v>132.747447</v>
      </c>
      <c r="D101" s="17">
        <f t="shared" si="6"/>
        <v>0</v>
      </c>
      <c r="E101" s="17">
        <f t="shared" si="6"/>
        <v>0</v>
      </c>
      <c r="F101" s="17">
        <f t="shared" si="6"/>
        <v>0</v>
      </c>
      <c r="G101" s="17">
        <f t="shared" si="6"/>
        <v>57978.944891</v>
      </c>
      <c r="H101" s="17">
        <f t="shared" si="6"/>
        <v>471.976927</v>
      </c>
      <c r="I101" s="17">
        <f t="shared" si="6"/>
        <v>77840.78501</v>
      </c>
      <c r="J101" s="17">
        <f t="shared" si="6"/>
        <v>0</v>
      </c>
      <c r="K101" s="17">
        <f t="shared" si="6"/>
        <v>0</v>
      </c>
      <c r="L101" s="17">
        <f t="shared" si="6"/>
        <v>1494135.653612</v>
      </c>
      <c r="M101" s="43">
        <f>SUM(C101:L101)</f>
        <v>1630560.1078869998</v>
      </c>
    </row>
    <row r="102" spans="1:13" ht="15" customHeight="1">
      <c r="A102" s="9">
        <f t="shared" si="7"/>
        <v>33</v>
      </c>
      <c r="B102" s="16" t="s">
        <v>66</v>
      </c>
      <c r="C102" s="17">
        <f aca="true" t="shared" si="8" ref="C102:L103">C39/1000000</f>
        <v>116545.744216</v>
      </c>
      <c r="D102" s="17">
        <f t="shared" si="8"/>
        <v>1.543</v>
      </c>
      <c r="E102" s="17">
        <f t="shared" si="8"/>
        <v>0</v>
      </c>
      <c r="F102" s="17">
        <f t="shared" si="8"/>
        <v>0</v>
      </c>
      <c r="G102" s="17">
        <f t="shared" si="8"/>
        <v>9.048488</v>
      </c>
      <c r="H102" s="17">
        <f t="shared" si="8"/>
        <v>0</v>
      </c>
      <c r="I102" s="17">
        <f t="shared" si="8"/>
        <v>0</v>
      </c>
      <c r="J102" s="17">
        <f t="shared" si="8"/>
        <v>0</v>
      </c>
      <c r="K102" s="17">
        <f t="shared" si="8"/>
        <v>0</v>
      </c>
      <c r="L102" s="17">
        <f t="shared" si="8"/>
        <v>3204.868522</v>
      </c>
      <c r="M102" s="43">
        <f>SUM(C102:L102)</f>
        <v>119761.20422600002</v>
      </c>
    </row>
    <row r="103" spans="1:13" ht="15" customHeight="1" thickBot="1">
      <c r="A103" s="9">
        <f t="shared" si="7"/>
        <v>34</v>
      </c>
      <c r="B103" s="18" t="s">
        <v>125</v>
      </c>
      <c r="C103" s="17">
        <f t="shared" si="8"/>
        <v>38776.3547</v>
      </c>
      <c r="D103" s="17">
        <f t="shared" si="8"/>
        <v>0</v>
      </c>
      <c r="E103" s="17">
        <f t="shared" si="8"/>
        <v>0</v>
      </c>
      <c r="F103" s="17">
        <f t="shared" si="8"/>
        <v>0</v>
      </c>
      <c r="G103" s="17">
        <f t="shared" si="8"/>
        <v>0</v>
      </c>
      <c r="H103" s="17">
        <f t="shared" si="8"/>
        <v>1.524974</v>
      </c>
      <c r="I103" s="17">
        <f t="shared" si="8"/>
        <v>1917.049907</v>
      </c>
      <c r="J103" s="17">
        <f t="shared" si="8"/>
        <v>0</v>
      </c>
      <c r="K103" s="17">
        <f t="shared" si="8"/>
        <v>0</v>
      </c>
      <c r="L103" s="17">
        <f t="shared" si="8"/>
        <v>44941.178427</v>
      </c>
      <c r="M103" s="44">
        <f>SUM(C103:L103)</f>
        <v>85636.10800800001</v>
      </c>
    </row>
    <row r="104" spans="1:13" ht="15" customHeight="1" thickBot="1" thickTop="1">
      <c r="A104" s="36"/>
      <c r="B104" s="19" t="s">
        <v>10</v>
      </c>
      <c r="C104" s="39">
        <f aca="true" t="shared" si="9" ref="C104:M104">SUM(C70:C103)</f>
        <v>2087096.572126</v>
      </c>
      <c r="D104" s="39">
        <f t="shared" si="9"/>
        <v>33.90198</v>
      </c>
      <c r="E104" s="39">
        <f t="shared" si="9"/>
        <v>0</v>
      </c>
      <c r="F104" s="39">
        <f t="shared" si="9"/>
        <v>0</v>
      </c>
      <c r="G104" s="39">
        <f t="shared" si="9"/>
        <v>3816271.3642339995</v>
      </c>
      <c r="H104" s="39">
        <f t="shared" si="9"/>
        <v>383332.94513599994</v>
      </c>
      <c r="I104" s="39">
        <f t="shared" si="9"/>
        <v>4549668.885854</v>
      </c>
      <c r="J104" s="39">
        <f t="shared" si="9"/>
        <v>27.397660000000002</v>
      </c>
      <c r="K104" s="39">
        <f t="shared" si="9"/>
        <v>763.300988</v>
      </c>
      <c r="L104" s="39">
        <f t="shared" si="9"/>
        <v>10665374.300995998</v>
      </c>
      <c r="M104" s="158">
        <f t="shared" si="9"/>
        <v>21502568.668974005</v>
      </c>
    </row>
    <row r="105" spans="1:13" ht="15" customHeight="1" thickBot="1" thickTop="1">
      <c r="A105" s="36"/>
      <c r="B105" s="19" t="s">
        <v>20</v>
      </c>
      <c r="C105" s="39">
        <v>1772204.0744849993</v>
      </c>
      <c r="D105" s="39">
        <v>67.12839999999998</v>
      </c>
      <c r="E105" s="39">
        <v>4.106916</v>
      </c>
      <c r="F105" s="39">
        <v>0</v>
      </c>
      <c r="G105" s="39">
        <v>3341702.813766</v>
      </c>
      <c r="H105" s="39">
        <v>535457.551578</v>
      </c>
      <c r="I105" s="39">
        <v>5081529.282078</v>
      </c>
      <c r="J105" s="39">
        <v>28.863848</v>
      </c>
      <c r="K105" s="39">
        <v>3733.698946</v>
      </c>
      <c r="L105" s="39">
        <v>10955126.907224001</v>
      </c>
      <c r="M105" s="40">
        <v>21689854.427241</v>
      </c>
    </row>
    <row r="106" ht="15" customHeight="1" thickTop="1"/>
    <row r="107" spans="1:15" ht="15" customHeight="1">
      <c r="A107" s="1" t="s">
        <v>21</v>
      </c>
      <c r="B107" s="1" t="s">
        <v>127</v>
      </c>
      <c r="O107" s="37"/>
    </row>
    <row r="108" spans="1:2" ht="15" customHeight="1">
      <c r="A108" s="1" t="s">
        <v>22</v>
      </c>
      <c r="B108" s="1" t="s">
        <v>23</v>
      </c>
    </row>
    <row r="109" spans="1:2" ht="15" customHeight="1">
      <c r="A109" s="1"/>
      <c r="B109" s="1"/>
    </row>
    <row r="110" spans="1:2" ht="15" customHeight="1">
      <c r="A110" s="1"/>
      <c r="B110" s="1" t="s">
        <v>24</v>
      </c>
    </row>
    <row r="117" ht="18.75" customHeight="1"/>
    <row r="118" spans="1:17" ht="18.75" customHeight="1">
      <c r="A118" s="173" t="s">
        <v>58</v>
      </c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2"/>
      <c r="O118" s="23"/>
      <c r="P118" s="2"/>
      <c r="Q118" s="2"/>
    </row>
    <row r="119" spans="1:17" ht="20.25" customHeight="1">
      <c r="A119" s="173" t="s">
        <v>130</v>
      </c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2"/>
      <c r="O119" s="2"/>
      <c r="P119" s="2"/>
      <c r="Q119" s="2"/>
    </row>
    <row r="120" spans="1:13" ht="21" customHeight="1">
      <c r="A120" s="173" t="s">
        <v>134</v>
      </c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</row>
    <row r="122" spans="1:13" ht="15" customHeight="1">
      <c r="A122" s="4"/>
      <c r="B122" s="5"/>
      <c r="C122" s="172" t="s">
        <v>25</v>
      </c>
      <c r="D122" s="172"/>
      <c r="E122" s="172"/>
      <c r="F122" s="172"/>
      <c r="G122" s="172"/>
      <c r="H122" s="172"/>
      <c r="I122" s="172"/>
      <c r="J122" s="172"/>
      <c r="K122" s="172"/>
      <c r="L122" s="5" t="s">
        <v>13</v>
      </c>
      <c r="M122" s="6"/>
    </row>
    <row r="123" spans="1:13" ht="15" customHeight="1" thickBot="1">
      <c r="A123" s="27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28" t="s">
        <v>14</v>
      </c>
      <c r="M123" s="32"/>
    </row>
    <row r="124" spans="1:13" ht="15" customHeight="1" thickBot="1" thickTop="1">
      <c r="A124" s="27"/>
      <c r="B124" s="28" t="s">
        <v>0</v>
      </c>
      <c r="C124" s="28" t="s">
        <v>61</v>
      </c>
      <c r="D124" s="28" t="s">
        <v>3</v>
      </c>
      <c r="E124" s="28" t="s">
        <v>4</v>
      </c>
      <c r="F124" s="28" t="s">
        <v>5</v>
      </c>
      <c r="G124" s="28" t="s">
        <v>6</v>
      </c>
      <c r="H124" s="28" t="s">
        <v>7</v>
      </c>
      <c r="I124" s="28" t="s">
        <v>8</v>
      </c>
      <c r="J124" s="28" t="s">
        <v>9</v>
      </c>
      <c r="K124" s="28" t="s">
        <v>12</v>
      </c>
      <c r="L124" s="28" t="s">
        <v>11</v>
      </c>
      <c r="M124" s="29" t="s">
        <v>10</v>
      </c>
    </row>
    <row r="125" spans="1:13" ht="15" customHeight="1" thickTop="1">
      <c r="A125" s="9">
        <v>1</v>
      </c>
      <c r="B125" s="16" t="str">
        <f aca="true" t="shared" si="10" ref="B125:B154">B7</f>
        <v>BICE CORREDORES DE BOLSA S.A.</v>
      </c>
      <c r="C125" s="108">
        <f>(C70/C104)*100</f>
        <v>1.8117861506274924</v>
      </c>
      <c r="D125" s="24">
        <f>(D70/D104)*100</f>
        <v>0.9438976720533726</v>
      </c>
      <c r="E125" s="24">
        <v>0</v>
      </c>
      <c r="F125" s="24">
        <v>0</v>
      </c>
      <c r="G125" s="24">
        <f aca="true" t="shared" si="11" ref="G125:M125">(G70/G104)*100</f>
        <v>13.797099974484803</v>
      </c>
      <c r="H125" s="24">
        <f t="shared" si="11"/>
        <v>14.851642324872905</v>
      </c>
      <c r="I125" s="24">
        <f t="shared" si="11"/>
        <v>10.123637276112326</v>
      </c>
      <c r="J125" s="24">
        <f t="shared" si="11"/>
        <v>0</v>
      </c>
      <c r="K125" s="24">
        <f t="shared" si="11"/>
        <v>0</v>
      </c>
      <c r="L125" s="24">
        <f t="shared" si="11"/>
        <v>2.9362952948191845</v>
      </c>
      <c r="M125" s="26">
        <f t="shared" si="11"/>
        <v>6.487777997639406</v>
      </c>
    </row>
    <row r="126" spans="1:13" ht="15" customHeight="1">
      <c r="A126" s="9">
        <v>2</v>
      </c>
      <c r="B126" s="16" t="str">
        <f t="shared" si="10"/>
        <v>BANCHILE CORREDORES DE BOLSA S.A.</v>
      </c>
      <c r="C126" s="24">
        <f>(C71/C104)*100</f>
        <v>14.430243258279758</v>
      </c>
      <c r="D126" s="24">
        <f>(D71/D104)*100</f>
        <v>0</v>
      </c>
      <c r="E126" s="24">
        <v>0</v>
      </c>
      <c r="F126" s="24">
        <v>0</v>
      </c>
      <c r="G126" s="24">
        <f aca="true" t="shared" si="12" ref="G126:M126">(G71/G104)*100</f>
        <v>4.0444560668966085</v>
      </c>
      <c r="H126" s="24">
        <f t="shared" si="12"/>
        <v>6.88932550935076</v>
      </c>
      <c r="I126" s="24">
        <f t="shared" si="12"/>
        <v>6.073284718721551</v>
      </c>
      <c r="J126" s="24">
        <f t="shared" si="12"/>
        <v>16.789755037474</v>
      </c>
      <c r="K126" s="24">
        <f t="shared" si="12"/>
        <v>0</v>
      </c>
      <c r="L126" s="24">
        <f t="shared" si="12"/>
        <v>15.625351307242653</v>
      </c>
      <c r="M126" s="26">
        <f t="shared" si="12"/>
        <v>11.27656314357766</v>
      </c>
    </row>
    <row r="127" spans="1:13" ht="15" customHeight="1">
      <c r="A127" s="9">
        <v>3</v>
      </c>
      <c r="B127" s="16" t="str">
        <f t="shared" si="10"/>
        <v>SANTIAGO CORREDORES DE BOLSA LTDA.</v>
      </c>
      <c r="C127" s="24">
        <f>(C72/C104)*100</f>
        <v>0.9749251306216794</v>
      </c>
      <c r="D127" s="24">
        <f>(D72/D104)*100</f>
        <v>0</v>
      </c>
      <c r="E127" s="24">
        <v>0</v>
      </c>
      <c r="F127" s="24">
        <v>0</v>
      </c>
      <c r="G127" s="24">
        <f aca="true" t="shared" si="13" ref="G127:M127">(G72/G104)*100</f>
        <v>14.593186191930666</v>
      </c>
      <c r="H127" s="24">
        <f t="shared" si="13"/>
        <v>10.991664167307965</v>
      </c>
      <c r="I127" s="24">
        <f t="shared" si="13"/>
        <v>14.48783380470717</v>
      </c>
      <c r="J127" s="24">
        <f t="shared" si="13"/>
        <v>0</v>
      </c>
      <c r="K127" s="24">
        <f t="shared" si="13"/>
        <v>0</v>
      </c>
      <c r="L127" s="24">
        <f t="shared" si="13"/>
        <v>0.3908426064062957</v>
      </c>
      <c r="M127" s="26">
        <f t="shared" si="13"/>
        <v>6.1398765831124065</v>
      </c>
    </row>
    <row r="128" spans="1:13" ht="15" customHeight="1">
      <c r="A128" s="9">
        <v>4</v>
      </c>
      <c r="B128" s="16" t="str">
        <f t="shared" si="10"/>
        <v>BBVA CORREDORES DE BOLSA  S.A.</v>
      </c>
      <c r="C128" s="24">
        <f>(C73/C104)*100</f>
        <v>3.8695760474913152</v>
      </c>
      <c r="D128" s="24">
        <f>(D73/D104)*100</f>
        <v>0</v>
      </c>
      <c r="E128" s="24">
        <v>0</v>
      </c>
      <c r="F128" s="24">
        <v>0</v>
      </c>
      <c r="G128" s="24">
        <f aca="true" t="shared" si="14" ref="G128:M128">(G73/G104)*100</f>
        <v>26.441682916737324</v>
      </c>
      <c r="H128" s="24">
        <f t="shared" si="14"/>
        <v>12.997905252396935</v>
      </c>
      <c r="I128" s="24">
        <f t="shared" si="14"/>
        <v>11.219826745835432</v>
      </c>
      <c r="J128" s="24">
        <f t="shared" si="14"/>
        <v>0</v>
      </c>
      <c r="K128" s="24">
        <f t="shared" si="14"/>
        <v>0</v>
      </c>
      <c r="L128" s="24">
        <f t="shared" si="14"/>
        <v>7.987600222042311</v>
      </c>
      <c r="M128" s="26">
        <f t="shared" si="14"/>
        <v>11.636032335458577</v>
      </c>
    </row>
    <row r="129" spans="1:13" ht="15" customHeight="1">
      <c r="A129" s="9">
        <v>5</v>
      </c>
      <c r="B129" s="16" t="str">
        <f t="shared" si="10"/>
        <v>SCOTIA SUD AMERICANO CORREDORES DE BOLSA S.A.</v>
      </c>
      <c r="C129" s="24">
        <f>(C74/C104)*100</f>
        <v>0.6639804059418188</v>
      </c>
      <c r="D129" s="24">
        <f>(D74/D104)*100</f>
        <v>0</v>
      </c>
      <c r="E129" s="24">
        <v>0</v>
      </c>
      <c r="F129" s="24">
        <v>0</v>
      </c>
      <c r="G129" s="24">
        <f aca="true" t="shared" si="15" ref="G129:M129">(G74/G104)*100</f>
        <v>8.971904642392348</v>
      </c>
      <c r="H129" s="24">
        <f t="shared" si="15"/>
        <v>3.610323983525591</v>
      </c>
      <c r="I129" s="24">
        <f t="shared" si="15"/>
        <v>9.67847457662506</v>
      </c>
      <c r="J129" s="24">
        <f t="shared" si="15"/>
        <v>0</v>
      </c>
      <c r="K129" s="24">
        <f t="shared" si="15"/>
        <v>0</v>
      </c>
      <c r="L129" s="24">
        <f t="shared" si="15"/>
        <v>0.9087043453875718</v>
      </c>
      <c r="M129" s="26">
        <f t="shared" si="15"/>
        <v>4.219705010002853</v>
      </c>
    </row>
    <row r="130" spans="1:13" ht="15" customHeight="1">
      <c r="A130" s="9">
        <v>6</v>
      </c>
      <c r="B130" s="16" t="str">
        <f t="shared" si="10"/>
        <v>VALORES SECURITY S.A. CORREDORES  DE BOLSA</v>
      </c>
      <c r="C130" s="24">
        <f>(C75/C104)*100</f>
        <v>1.3007672688257876</v>
      </c>
      <c r="D130" s="24">
        <f>(D75/D104)*100</f>
        <v>0</v>
      </c>
      <c r="E130" s="24">
        <v>0</v>
      </c>
      <c r="F130" s="24">
        <v>0</v>
      </c>
      <c r="G130" s="24">
        <f aca="true" t="shared" si="16" ref="G130:M130">(G75/G104)*100</f>
        <v>4.047781002439433</v>
      </c>
      <c r="H130" s="24">
        <f t="shared" si="16"/>
        <v>11.505048008162497</v>
      </c>
      <c r="I130" s="24">
        <f t="shared" si="16"/>
        <v>2.9137621956441886</v>
      </c>
      <c r="J130" s="24">
        <f t="shared" si="16"/>
        <v>0</v>
      </c>
      <c r="K130" s="24">
        <f t="shared" si="16"/>
        <v>0.06919341233710023</v>
      </c>
      <c r="L130" s="24">
        <f t="shared" si="16"/>
        <v>23.404766508024842</v>
      </c>
      <c r="M130" s="26">
        <f t="shared" si="16"/>
        <v>13.275149923747238</v>
      </c>
    </row>
    <row r="131" spans="1:13" ht="15" customHeight="1">
      <c r="A131" s="9">
        <v>7</v>
      </c>
      <c r="B131" s="16" t="str">
        <f t="shared" si="10"/>
        <v>BCI CORREDOR DE BOLSA S.A.</v>
      </c>
      <c r="C131" s="24">
        <f>(C76/C104)*100</f>
        <v>6.448765286979475</v>
      </c>
      <c r="D131" s="24">
        <f>(D76/D104)*100</f>
        <v>0</v>
      </c>
      <c r="E131" s="24">
        <v>0</v>
      </c>
      <c r="F131" s="24">
        <v>0</v>
      </c>
      <c r="G131" s="24">
        <f aca="true" t="shared" si="17" ref="G131:M131">(G76/G104)*100</f>
        <v>2.013506888298114</v>
      </c>
      <c r="H131" s="24">
        <f t="shared" si="17"/>
        <v>3.09673356976621</v>
      </c>
      <c r="I131" s="24">
        <f t="shared" si="17"/>
        <v>8.046092188317267</v>
      </c>
      <c r="J131" s="24">
        <f t="shared" si="17"/>
        <v>0</v>
      </c>
      <c r="K131" s="24">
        <f t="shared" si="17"/>
        <v>0</v>
      </c>
      <c r="L131" s="24">
        <f t="shared" si="17"/>
        <v>0</v>
      </c>
      <c r="M131" s="26">
        <f t="shared" si="17"/>
        <v>2.7409478743318996</v>
      </c>
    </row>
    <row r="132" spans="1:13" ht="15" customHeight="1">
      <c r="A132" s="9">
        <v>8</v>
      </c>
      <c r="B132" s="16" t="str">
        <f t="shared" si="10"/>
        <v>SANTANDER INVESTMENT S.A. C. DE BOLSA</v>
      </c>
      <c r="C132" s="24">
        <f>(C77/C104)*100</f>
        <v>8.933423182381802</v>
      </c>
      <c r="D132" s="24">
        <f>(D77/D104)*100</f>
        <v>0</v>
      </c>
      <c r="E132" s="24">
        <v>0</v>
      </c>
      <c r="F132" s="24">
        <v>0</v>
      </c>
      <c r="G132" s="24">
        <f aca="true" t="shared" si="18" ref="G132:M132">(G77/G104)*100</f>
        <v>1.2380188868325728</v>
      </c>
      <c r="H132" s="24">
        <f t="shared" si="18"/>
        <v>0.9998635652461819</v>
      </c>
      <c r="I132" s="24">
        <f t="shared" si="18"/>
        <v>0.17944685681159242</v>
      </c>
      <c r="J132" s="24">
        <f t="shared" si="18"/>
        <v>0</v>
      </c>
      <c r="K132" s="24">
        <f t="shared" si="18"/>
        <v>68.03562004560119</v>
      </c>
      <c r="L132" s="24">
        <f t="shared" si="18"/>
        <v>6.979141159926172</v>
      </c>
      <c r="M132" s="26">
        <f t="shared" si="18"/>
        <v>4.606720401866596</v>
      </c>
    </row>
    <row r="133" spans="1:13" ht="15" customHeight="1">
      <c r="A133" s="9">
        <v>9</v>
      </c>
      <c r="B133" s="16" t="str">
        <f t="shared" si="10"/>
        <v>LARRAIN VIAL S.A. CORREDORES DE BOLSA</v>
      </c>
      <c r="C133" s="24">
        <f>(C78/C104)*100</f>
        <v>10.104619857104923</v>
      </c>
      <c r="D133" s="24">
        <f>(D78/D104)*100</f>
        <v>16.102835291626032</v>
      </c>
      <c r="E133" s="24">
        <v>0</v>
      </c>
      <c r="F133" s="24">
        <v>0</v>
      </c>
      <c r="G133" s="24">
        <f aca="true" t="shared" si="19" ref="G133:M133">(G78/G104)*100</f>
        <v>0.6237957268213886</v>
      </c>
      <c r="H133" s="24">
        <f t="shared" si="19"/>
        <v>2.823356547702999</v>
      </c>
      <c r="I133" s="24">
        <f t="shared" si="19"/>
        <v>1.6978730393585593</v>
      </c>
      <c r="J133" s="24">
        <f t="shared" si="19"/>
        <v>79.78436114617088</v>
      </c>
      <c r="K133" s="24">
        <f t="shared" si="19"/>
        <v>0</v>
      </c>
      <c r="L133" s="24">
        <f t="shared" si="19"/>
        <v>2.1567749227002615</v>
      </c>
      <c r="M133" s="26">
        <f t="shared" si="19"/>
        <v>2.5709710064484965</v>
      </c>
    </row>
    <row r="134" spans="1:13" ht="15" customHeight="1">
      <c r="A134" s="9">
        <v>10</v>
      </c>
      <c r="B134" s="16" t="str">
        <f t="shared" si="10"/>
        <v>DEUTSCHE SECURITIES C.  DE BOLSA LTDA.</v>
      </c>
      <c r="C134" s="24">
        <f>(C79/C104)*100</f>
        <v>2.3165653457400786</v>
      </c>
      <c r="D134" s="24">
        <f>(D79/D104)*100</f>
        <v>0</v>
      </c>
      <c r="E134" s="24">
        <v>0</v>
      </c>
      <c r="F134" s="24">
        <v>0</v>
      </c>
      <c r="G134" s="24">
        <f aca="true" t="shared" si="20" ref="G134:M134">(G79/G104)*100</f>
        <v>2.5198184975585933</v>
      </c>
      <c r="H134" s="24">
        <f t="shared" si="20"/>
        <v>0</v>
      </c>
      <c r="I134" s="24">
        <f t="shared" si="20"/>
        <v>0</v>
      </c>
      <c r="J134" s="24">
        <f t="shared" si="20"/>
        <v>0</v>
      </c>
      <c r="K134" s="24">
        <f t="shared" si="20"/>
        <v>0</v>
      </c>
      <c r="L134" s="24">
        <f t="shared" si="20"/>
        <v>3.4489252944516795</v>
      </c>
      <c r="M134" s="26">
        <f t="shared" si="20"/>
        <v>2.3827518822403415</v>
      </c>
    </row>
    <row r="135" spans="1:13" ht="15" customHeight="1">
      <c r="A135" s="9">
        <v>11</v>
      </c>
      <c r="B135" s="16" t="str">
        <f t="shared" si="10"/>
        <v>TANNER  CORREDORES DE BOLSA S.A.</v>
      </c>
      <c r="C135" s="24">
        <f>(C80/C104)*100</f>
        <v>0.9987890872134271</v>
      </c>
      <c r="D135" s="24">
        <f>(D80/D104)*100</f>
        <v>1.3969685546389914</v>
      </c>
      <c r="E135" s="24">
        <v>0</v>
      </c>
      <c r="F135" s="24">
        <v>0</v>
      </c>
      <c r="G135" s="24">
        <f aca="true" t="shared" si="21" ref="G135:M135">(G80/G104)*100</f>
        <v>0.10748826528543681</v>
      </c>
      <c r="H135" s="24">
        <f t="shared" si="21"/>
        <v>0.6850825261231559</v>
      </c>
      <c r="I135" s="24">
        <f t="shared" si="21"/>
        <v>0.2503405962225774</v>
      </c>
      <c r="J135" s="24">
        <f t="shared" si="21"/>
        <v>0</v>
      </c>
      <c r="K135" s="24">
        <f t="shared" si="21"/>
        <v>0.05633426482607933</v>
      </c>
      <c r="L135" s="24">
        <f t="shared" si="21"/>
        <v>0.7764877525889194</v>
      </c>
      <c r="M135" s="26">
        <f t="shared" si="21"/>
        <v>0.5663499213455168</v>
      </c>
    </row>
    <row r="136" spans="1:13" ht="15" customHeight="1">
      <c r="A136" s="9">
        <v>12</v>
      </c>
      <c r="B136" s="16" t="str">
        <f t="shared" si="10"/>
        <v>BANCOESTADO S.A. CORREDORES DE BOLSA</v>
      </c>
      <c r="C136" s="24">
        <f>(C81/C104)*100</f>
        <v>0.010562875093768817</v>
      </c>
      <c r="D136" s="24">
        <f>(D81/D104)*100</f>
        <v>0</v>
      </c>
      <c r="E136" s="24">
        <v>0</v>
      </c>
      <c r="F136" s="24">
        <v>0</v>
      </c>
      <c r="G136" s="24">
        <f aca="true" t="shared" si="22" ref="G136:M136">(G81/G104)*100</f>
        <v>9.836792540730393</v>
      </c>
      <c r="H136" s="24">
        <f t="shared" si="22"/>
        <v>15.108686115526071</v>
      </c>
      <c r="I136" s="24">
        <f t="shared" si="22"/>
        <v>23.6283094538695</v>
      </c>
      <c r="J136" s="24">
        <f t="shared" si="22"/>
        <v>0</v>
      </c>
      <c r="K136" s="24">
        <f t="shared" si="22"/>
        <v>0</v>
      </c>
      <c r="L136" s="24">
        <f t="shared" si="22"/>
        <v>8.553701028540605</v>
      </c>
      <c r="M136" s="26">
        <f t="shared" si="22"/>
        <v>11.25832842475238</v>
      </c>
    </row>
    <row r="137" spans="1:13" ht="15" customHeight="1">
      <c r="A137" s="9">
        <v>13</v>
      </c>
      <c r="B137" s="16" t="str">
        <f t="shared" si="10"/>
        <v>I.M. TRUST S.A. CORREDORES DE BOLSA</v>
      </c>
      <c r="C137" s="24">
        <f>(C82/C104)*100</f>
        <v>2.4077583180452002</v>
      </c>
      <c r="D137" s="24">
        <f>(D82/D104)*100</f>
        <v>0</v>
      </c>
      <c r="E137" s="24">
        <v>0</v>
      </c>
      <c r="F137" s="24">
        <v>0</v>
      </c>
      <c r="G137" s="24">
        <f aca="true" t="shared" si="23" ref="G137:M137">(G82/G104)*100</f>
        <v>5.443354401861203</v>
      </c>
      <c r="H137" s="24">
        <f t="shared" si="23"/>
        <v>0.9322424663322769</v>
      </c>
      <c r="I137" s="24">
        <f t="shared" si="23"/>
        <v>0.11507261126800175</v>
      </c>
      <c r="J137" s="24">
        <f t="shared" si="23"/>
        <v>0</v>
      </c>
      <c r="K137" s="24">
        <f t="shared" si="23"/>
        <v>0</v>
      </c>
      <c r="L137" s="24">
        <f t="shared" si="23"/>
        <v>2.598828378466902</v>
      </c>
      <c r="M137" s="26">
        <f t="shared" si="23"/>
        <v>2.5297870886230056</v>
      </c>
    </row>
    <row r="138" spans="1:13" ht="15" customHeight="1">
      <c r="A138" s="9">
        <v>14</v>
      </c>
      <c r="B138" s="16" t="str">
        <f t="shared" si="10"/>
        <v>MOLINA, SWETT Y VALDES S.A. C. DE BOLSA</v>
      </c>
      <c r="C138" s="24">
        <f>(C83/C104)*100</f>
        <v>0.23499976117558877</v>
      </c>
      <c r="D138" s="24">
        <f>(D83/D104)*100</f>
        <v>0.896702788450704</v>
      </c>
      <c r="E138" s="24">
        <v>0</v>
      </c>
      <c r="F138" s="24">
        <v>0</v>
      </c>
      <c r="G138" s="24">
        <f aca="true" t="shared" si="24" ref="G138:M138">(G83/G104)*100</f>
        <v>0.7179309011611482</v>
      </c>
      <c r="H138" s="24">
        <f t="shared" si="24"/>
        <v>1.614802223639784</v>
      </c>
      <c r="I138" s="24">
        <f t="shared" si="24"/>
        <v>0.09116738072734341</v>
      </c>
      <c r="J138" s="24">
        <f t="shared" si="24"/>
        <v>0</v>
      </c>
      <c r="K138" s="24">
        <f t="shared" si="24"/>
        <v>0</v>
      </c>
      <c r="L138" s="24">
        <f t="shared" si="24"/>
        <v>0.17662193774334622</v>
      </c>
      <c r="M138" s="26">
        <f t="shared" si="24"/>
        <v>0.2859120784006939</v>
      </c>
    </row>
    <row r="139" spans="1:13" ht="15" customHeight="1">
      <c r="A139" s="9">
        <v>15</v>
      </c>
      <c r="B139" s="16" t="str">
        <f t="shared" si="10"/>
        <v>CELFIN, GARDEWEG S.A. C. DE BOLSA</v>
      </c>
      <c r="C139" s="24">
        <f>(C84/C104)*100</f>
        <v>22.107651695435987</v>
      </c>
      <c r="D139" s="24">
        <f>(D84/D104)*100</f>
        <v>20.434204727865453</v>
      </c>
      <c r="E139" s="24">
        <v>0</v>
      </c>
      <c r="F139" s="24">
        <v>0</v>
      </c>
      <c r="G139" s="24">
        <f aca="true" t="shared" si="25" ref="G139:M139">(G84/G104)*100</f>
        <v>1.265738862249267</v>
      </c>
      <c r="H139" s="24">
        <f t="shared" si="25"/>
        <v>9.053234256890601</v>
      </c>
      <c r="I139" s="24">
        <f t="shared" si="25"/>
        <v>0.8314537914532077</v>
      </c>
      <c r="J139" s="24">
        <f t="shared" si="25"/>
        <v>0</v>
      </c>
      <c r="K139" s="24">
        <f t="shared" si="25"/>
        <v>31.825993129724605</v>
      </c>
      <c r="L139" s="24">
        <f t="shared" si="25"/>
        <v>0.5262407834271569</v>
      </c>
      <c r="M139" s="26">
        <f t="shared" si="25"/>
        <v>2.9699702823619534</v>
      </c>
    </row>
    <row r="140" spans="1:13" ht="15" customHeight="1">
      <c r="A140" s="9">
        <v>16</v>
      </c>
      <c r="B140" s="16" t="str">
        <f t="shared" si="10"/>
        <v>NEGOCIOS Y VALORES S.A. C. DE BOLSA</v>
      </c>
      <c r="C140" s="24">
        <f>(C85/C104)*100</f>
        <v>0.9501155281856721</v>
      </c>
      <c r="D140" s="24">
        <f>(D85/D104)*100</f>
        <v>0</v>
      </c>
      <c r="E140" s="24">
        <v>0</v>
      </c>
      <c r="F140" s="24">
        <v>0</v>
      </c>
      <c r="G140" s="24">
        <f aca="true" t="shared" si="26" ref="G140:M140">(G85/G104)*100</f>
        <v>0.38520894697829494</v>
      </c>
      <c r="H140" s="24">
        <f t="shared" si="26"/>
        <v>0</v>
      </c>
      <c r="I140" s="24">
        <f t="shared" si="26"/>
        <v>0.2974607560360886</v>
      </c>
      <c r="J140" s="24">
        <f t="shared" si="26"/>
        <v>1.7129419081775596</v>
      </c>
      <c r="K140" s="24">
        <f t="shared" si="26"/>
        <v>0</v>
      </c>
      <c r="L140" s="24">
        <f t="shared" si="26"/>
        <v>1.12351592700136</v>
      </c>
      <c r="M140" s="26">
        <f t="shared" si="26"/>
        <v>0.7807977626191714</v>
      </c>
    </row>
    <row r="141" spans="1:13" ht="15" customHeight="1">
      <c r="A141" s="9">
        <v>17</v>
      </c>
      <c r="B141" s="16" t="str">
        <f t="shared" si="10"/>
        <v>ALFA CORREDORES DE BOLSA S.A.</v>
      </c>
      <c r="C141" s="24">
        <f>(C86/C104)*100</f>
        <v>3.0900845262423484</v>
      </c>
      <c r="D141" s="24">
        <f>(D86/D104)*100</f>
        <v>0</v>
      </c>
      <c r="E141" s="24">
        <v>0</v>
      </c>
      <c r="F141" s="24">
        <v>0</v>
      </c>
      <c r="G141" s="24">
        <f aca="true" t="shared" si="27" ref="G141:M141">(G86/G104)*100</f>
        <v>0.18001614000473273</v>
      </c>
      <c r="H141" s="24">
        <f t="shared" si="27"/>
        <v>0.2469600985284827</v>
      </c>
      <c r="I141" s="24">
        <f t="shared" si="27"/>
        <v>0.33209211239476677</v>
      </c>
      <c r="J141" s="24">
        <f t="shared" si="27"/>
        <v>0</v>
      </c>
      <c r="K141" s="24">
        <f t="shared" si="27"/>
        <v>0</v>
      </c>
      <c r="L141" s="24">
        <f t="shared" si="27"/>
        <v>0.28391234849743846</v>
      </c>
      <c r="M141" s="26">
        <f t="shared" si="27"/>
        <v>0.5473719908534816</v>
      </c>
    </row>
    <row r="142" spans="1:13" ht="15" customHeight="1">
      <c r="A142" s="9">
        <f>A141+1</f>
        <v>18</v>
      </c>
      <c r="B142" s="16" t="str">
        <f t="shared" si="10"/>
        <v>CORP CORREDORES DE BOLSA S.A.</v>
      </c>
      <c r="C142" s="24">
        <f>(C87/C104)*100</f>
        <v>0.4858843022615911</v>
      </c>
      <c r="D142" s="24">
        <f>(D87/D104)*100</f>
        <v>0</v>
      </c>
      <c r="E142" s="24">
        <v>0</v>
      </c>
      <c r="F142" s="24">
        <v>0</v>
      </c>
      <c r="G142" s="24">
        <f aca="true" t="shared" si="28" ref="G142:M142">(G87/G104)*100</f>
        <v>0.8120881999496019</v>
      </c>
      <c r="H142" s="24">
        <f t="shared" si="28"/>
        <v>3.9325579390656658</v>
      </c>
      <c r="I142" s="24">
        <f t="shared" si="28"/>
        <v>8.01188609954367</v>
      </c>
      <c r="J142" s="24">
        <f t="shared" si="28"/>
        <v>0</v>
      </c>
      <c r="K142" s="24">
        <f t="shared" si="28"/>
        <v>0</v>
      </c>
      <c r="L142" s="24">
        <f t="shared" si="28"/>
        <v>4.462963317860762</v>
      </c>
      <c r="M142" s="26">
        <f t="shared" si="28"/>
        <v>4.170260771271782</v>
      </c>
    </row>
    <row r="143" spans="1:13" ht="15" customHeight="1">
      <c r="A143" s="9">
        <f aca="true" t="shared" si="29" ref="A143:A158">A142+1</f>
        <v>19</v>
      </c>
      <c r="B143" s="16" t="str">
        <f t="shared" si="10"/>
        <v>UGARTE Y CIA. CORREDORES DE BOLSA S.A.</v>
      </c>
      <c r="C143" s="24">
        <f>(C88/C104)*100</f>
        <v>0.4838680070138281</v>
      </c>
      <c r="D143" s="24">
        <f>(D88/D104)*100</f>
        <v>0.8908034280003705</v>
      </c>
      <c r="E143" s="24">
        <v>0</v>
      </c>
      <c r="F143" s="24">
        <v>0</v>
      </c>
      <c r="G143" s="24">
        <f aca="true" t="shared" si="30" ref="G143:M143">(G88/G104)*100</f>
        <v>0</v>
      </c>
      <c r="H143" s="24">
        <f t="shared" si="30"/>
        <v>0</v>
      </c>
      <c r="I143" s="24">
        <f t="shared" si="30"/>
        <v>0</v>
      </c>
      <c r="J143" s="24">
        <f t="shared" si="30"/>
        <v>0</v>
      </c>
      <c r="K143" s="24">
        <f t="shared" si="30"/>
        <v>0</v>
      </c>
      <c r="L143" s="24">
        <f t="shared" si="30"/>
        <v>0.042876316891878354</v>
      </c>
      <c r="M143" s="26">
        <f t="shared" si="30"/>
        <v>0.06823377474975911</v>
      </c>
    </row>
    <row r="144" spans="1:13" ht="15" customHeight="1">
      <c r="A144" s="9">
        <f t="shared" si="29"/>
        <v>20</v>
      </c>
      <c r="B144" s="16" t="str">
        <f t="shared" si="10"/>
        <v>FINANZAS Y NEGOCIOS S.A. C. DE BOLSA </v>
      </c>
      <c r="C144" s="24">
        <f>(C89/C104)*100</f>
        <v>0.3601414957690909</v>
      </c>
      <c r="D144" s="24">
        <f>(D89/D104)*100</f>
        <v>0</v>
      </c>
      <c r="E144" s="24">
        <v>0</v>
      </c>
      <c r="F144" s="24">
        <v>0</v>
      </c>
      <c r="G144" s="24">
        <f aca="true" t="shared" si="31" ref="G144:M144">(G89/G104)*100</f>
        <v>0</v>
      </c>
      <c r="H144" s="24">
        <f t="shared" si="31"/>
        <v>0</v>
      </c>
      <c r="I144" s="24">
        <f t="shared" si="31"/>
        <v>0</v>
      </c>
      <c r="J144" s="24">
        <f t="shared" si="31"/>
        <v>0</v>
      </c>
      <c r="K144" s="24">
        <f t="shared" si="31"/>
        <v>0</v>
      </c>
      <c r="L144" s="24">
        <f t="shared" si="31"/>
        <v>0.019607738162595076</v>
      </c>
      <c r="M144" s="26">
        <f t="shared" si="31"/>
        <v>0.04468182210185419</v>
      </c>
    </row>
    <row r="145" spans="1:13" ht="15" customHeight="1">
      <c r="A145" s="9">
        <f t="shared" si="29"/>
        <v>21</v>
      </c>
      <c r="B145" s="16" t="str">
        <f t="shared" si="10"/>
        <v>URETA Y BIANCHI CORREDORES DE  BOLSA S.A.</v>
      </c>
      <c r="C145" s="24">
        <f>(C90/C104)*100</f>
        <v>2.2967313138352528</v>
      </c>
      <c r="D145" s="24">
        <f>(D90/D104)*100</f>
        <v>0.45572559478826896</v>
      </c>
      <c r="E145" s="24">
        <v>0</v>
      </c>
      <c r="F145" s="24">
        <v>0</v>
      </c>
      <c r="G145" s="24">
        <f aca="true" t="shared" si="32" ref="G145:M145">(G90/G104)*100</f>
        <v>0</v>
      </c>
      <c r="H145" s="24">
        <f t="shared" si="32"/>
        <v>0</v>
      </c>
      <c r="I145" s="24">
        <f t="shared" si="32"/>
        <v>0</v>
      </c>
      <c r="J145" s="24">
        <f t="shared" si="32"/>
        <v>1.7129419081775596</v>
      </c>
      <c r="K145" s="24">
        <f t="shared" si="32"/>
        <v>0</v>
      </c>
      <c r="L145" s="24">
        <f t="shared" si="32"/>
        <v>0</v>
      </c>
      <c r="M145" s="26">
        <f t="shared" si="32"/>
        <v>0.2229297581417153</v>
      </c>
    </row>
    <row r="146" spans="1:13" ht="15" customHeight="1">
      <c r="A146" s="9">
        <f t="shared" si="29"/>
        <v>22</v>
      </c>
      <c r="B146" s="16" t="str">
        <f t="shared" si="10"/>
        <v>MUNITA Y CRUZAT S.A. CORREDORES DE BOLSA</v>
      </c>
      <c r="C146" s="24">
        <f>(C91/C104)*100</f>
        <v>0.3850079676387342</v>
      </c>
      <c r="D146" s="24">
        <f>(D91/D104)*100</f>
        <v>8.017230852003333</v>
      </c>
      <c r="E146" s="24">
        <v>0</v>
      </c>
      <c r="F146" s="24">
        <v>0</v>
      </c>
      <c r="G146" s="24">
        <f aca="true" t="shared" si="33" ref="G146:M146">(G91/G104)*100</f>
        <v>0</v>
      </c>
      <c r="H146" s="24">
        <f t="shared" si="33"/>
        <v>0</v>
      </c>
      <c r="I146" s="24">
        <f t="shared" si="33"/>
        <v>0</v>
      </c>
      <c r="J146" s="24">
        <f t="shared" si="33"/>
        <v>0</v>
      </c>
      <c r="K146" s="24">
        <f t="shared" si="33"/>
        <v>0</v>
      </c>
      <c r="L146" s="24">
        <f t="shared" si="33"/>
        <v>0.012495327312380839</v>
      </c>
      <c r="M146" s="26">
        <f t="shared" si="33"/>
        <v>0.04358027948782331</v>
      </c>
    </row>
    <row r="147" spans="1:13" ht="15" customHeight="1">
      <c r="A147" s="9">
        <f t="shared" si="29"/>
        <v>23</v>
      </c>
      <c r="B147" s="16" t="str">
        <f t="shared" si="10"/>
        <v>RAIMUNDO SERRANO MC AULIFFE C. DE B. S.A.</v>
      </c>
      <c r="C147" s="24">
        <f>(C92/C104)*100</f>
        <v>0.2781979816624159</v>
      </c>
      <c r="D147" s="24">
        <f>(D92/D104)*100</f>
        <v>5.355144448790306</v>
      </c>
      <c r="E147" s="24">
        <v>0</v>
      </c>
      <c r="F147" s="24">
        <v>0</v>
      </c>
      <c r="G147" s="24">
        <f aca="true" t="shared" si="34" ref="G147:M147">(G92/G104)*100</f>
        <v>0.021923836230339368</v>
      </c>
      <c r="H147" s="24">
        <f t="shared" si="34"/>
        <v>0</v>
      </c>
      <c r="I147" s="24">
        <f t="shared" si="34"/>
        <v>0</v>
      </c>
      <c r="J147" s="24">
        <f t="shared" si="34"/>
        <v>0</v>
      </c>
      <c r="K147" s="24">
        <f t="shared" si="34"/>
        <v>0.01285914751102091</v>
      </c>
      <c r="L147" s="24">
        <f t="shared" si="34"/>
        <v>0.16416803515620532</v>
      </c>
      <c r="M147" s="26">
        <f t="shared" si="34"/>
        <v>0.112330685142058</v>
      </c>
    </row>
    <row r="148" spans="1:13" ht="15" customHeight="1">
      <c r="A148" s="9">
        <f t="shared" si="29"/>
        <v>24</v>
      </c>
      <c r="B148" s="16" t="str">
        <f t="shared" si="10"/>
        <v>ETCHEGARAY S.A. CORREDORES DE BOLSA</v>
      </c>
      <c r="C148" s="24">
        <f>(C93/C104)*100</f>
        <v>0.06286419653612421</v>
      </c>
      <c r="D148" s="24">
        <f>(D93/D104)*100</f>
        <v>0.8908034280003705</v>
      </c>
      <c r="E148" s="24">
        <v>0</v>
      </c>
      <c r="F148" s="24">
        <v>0</v>
      </c>
      <c r="G148" s="24">
        <f aca="true" t="shared" si="35" ref="G148:M148">(G93/G104)*100</f>
        <v>0</v>
      </c>
      <c r="H148" s="24">
        <f t="shared" si="35"/>
        <v>0</v>
      </c>
      <c r="I148" s="24">
        <f t="shared" si="35"/>
        <v>0</v>
      </c>
      <c r="J148" s="24">
        <f t="shared" si="35"/>
        <v>0</v>
      </c>
      <c r="K148" s="24">
        <f t="shared" si="35"/>
        <v>0</v>
      </c>
      <c r="L148" s="24">
        <f t="shared" si="35"/>
        <v>0</v>
      </c>
      <c r="M148" s="26">
        <f t="shared" si="35"/>
        <v>0.006103170794164557</v>
      </c>
    </row>
    <row r="149" spans="1:13" ht="15" customHeight="1">
      <c r="A149" s="9">
        <f t="shared" si="29"/>
        <v>25</v>
      </c>
      <c r="B149" s="16" t="str">
        <f t="shared" si="10"/>
        <v>COVARRUBIAS Y CIA. C. DE BOLSA LTDA.</v>
      </c>
      <c r="C149" s="24">
        <f>(C94/C104)*100</f>
        <v>0.41527260802174115</v>
      </c>
      <c r="D149" s="24">
        <f>(D94/D104)*100</f>
        <v>33.622225014586164</v>
      </c>
      <c r="E149" s="24">
        <v>0</v>
      </c>
      <c r="F149" s="24">
        <v>0</v>
      </c>
      <c r="G149" s="24">
        <f aca="true" t="shared" si="36" ref="G149:M149">(G94/G104)*100</f>
        <v>0</v>
      </c>
      <c r="H149" s="24">
        <f t="shared" si="36"/>
        <v>0</v>
      </c>
      <c r="I149" s="24">
        <f t="shared" si="36"/>
        <v>0</v>
      </c>
      <c r="J149" s="24">
        <f t="shared" si="36"/>
        <v>0</v>
      </c>
      <c r="K149" s="24">
        <f t="shared" si="36"/>
        <v>0</v>
      </c>
      <c r="L149" s="24">
        <f t="shared" si="36"/>
        <v>0.021145551026646954</v>
      </c>
      <c r="M149" s="26">
        <f t="shared" si="36"/>
        <v>0.050848767420872534</v>
      </c>
    </row>
    <row r="150" spans="1:13" ht="15" customHeight="1">
      <c r="A150" s="9">
        <f t="shared" si="29"/>
        <v>26</v>
      </c>
      <c r="B150" s="16" t="str">
        <f t="shared" si="10"/>
        <v>VALENZUELA LAFOURCADE S.A. C. DE BOLSA</v>
      </c>
      <c r="C150" s="24">
        <f>(C95/C104)*100</f>
        <v>0.1520928961982102</v>
      </c>
      <c r="D150" s="24">
        <f>(D95/D104)*100</f>
        <v>6.442101611764269</v>
      </c>
      <c r="E150" s="24">
        <v>0</v>
      </c>
      <c r="F150" s="24">
        <v>0</v>
      </c>
      <c r="G150" s="24">
        <f aca="true" t="shared" si="37" ref="G150:M150">(G95/G104)*100</f>
        <v>0</v>
      </c>
      <c r="H150" s="24">
        <f t="shared" si="37"/>
        <v>0</v>
      </c>
      <c r="I150" s="24">
        <f t="shared" si="37"/>
        <v>0</v>
      </c>
      <c r="J150" s="24">
        <f t="shared" si="37"/>
        <v>0</v>
      </c>
      <c r="K150" s="24">
        <f t="shared" si="37"/>
        <v>0</v>
      </c>
      <c r="L150" s="24">
        <f t="shared" si="37"/>
        <v>0</v>
      </c>
      <c r="M150" s="26">
        <f t="shared" si="37"/>
        <v>0.014772698424553234</v>
      </c>
    </row>
    <row r="151" spans="1:13" ht="15" customHeight="1">
      <c r="A151" s="9">
        <f t="shared" si="29"/>
        <v>27</v>
      </c>
      <c r="B151" s="16" t="str">
        <f t="shared" si="10"/>
        <v>JAIME LARRAIN Y CIA. C. DE BOLSA LTDA.</v>
      </c>
      <c r="C151" s="24">
        <f>(C96/C104)*100</f>
        <v>0.28998062364862265</v>
      </c>
      <c r="D151" s="24">
        <f>(D96/D104)*100</f>
        <v>0</v>
      </c>
      <c r="E151" s="24">
        <v>0</v>
      </c>
      <c r="F151" s="24">
        <v>0</v>
      </c>
      <c r="G151" s="24">
        <f aca="true" t="shared" si="38" ref="G151:M151">(G96/G104)*100</f>
        <v>0</v>
      </c>
      <c r="H151" s="24">
        <f t="shared" si="38"/>
        <v>0</v>
      </c>
      <c r="I151" s="24">
        <f t="shared" si="38"/>
        <v>0</v>
      </c>
      <c r="J151" s="24">
        <f t="shared" si="38"/>
        <v>0</v>
      </c>
      <c r="K151" s="24">
        <f t="shared" si="38"/>
        <v>0</v>
      </c>
      <c r="L151" s="24">
        <f t="shared" si="38"/>
        <v>0.00023268058203716779</v>
      </c>
      <c r="M151" s="26">
        <f t="shared" si="38"/>
        <v>0.028261702146164865</v>
      </c>
    </row>
    <row r="152" spans="1:13" ht="15" customHeight="1">
      <c r="A152" s="9">
        <f t="shared" si="29"/>
        <v>28</v>
      </c>
      <c r="B152" s="16" t="str">
        <f t="shared" si="10"/>
        <v>LIRA S.A. CORREDORES DE BOLSA</v>
      </c>
      <c r="C152" s="24">
        <f>(C97/C104)*100</f>
        <v>0.11482861066456278</v>
      </c>
      <c r="D152" s="24">
        <f>(D97/D104)*100</f>
        <v>0</v>
      </c>
      <c r="E152" s="24">
        <v>0</v>
      </c>
      <c r="F152" s="24">
        <v>0</v>
      </c>
      <c r="G152" s="24">
        <f aca="true" t="shared" si="39" ref="G152:M152">(G97/G104)*100</f>
        <v>0</v>
      </c>
      <c r="H152" s="24">
        <f t="shared" si="39"/>
        <v>0</v>
      </c>
      <c r="I152" s="24">
        <f t="shared" si="39"/>
        <v>0</v>
      </c>
      <c r="J152" s="24">
        <f t="shared" si="39"/>
        <v>0</v>
      </c>
      <c r="K152" s="24">
        <f t="shared" si="39"/>
        <v>0</v>
      </c>
      <c r="L152" s="24">
        <f t="shared" si="39"/>
        <v>0</v>
      </c>
      <c r="M152" s="26">
        <f t="shared" si="39"/>
        <v>0.011145570717130297</v>
      </c>
    </row>
    <row r="153" spans="1:13" ht="15" customHeight="1">
      <c r="A153" s="9">
        <f t="shared" si="29"/>
        <v>29</v>
      </c>
      <c r="B153" s="16" t="str">
        <f t="shared" si="10"/>
        <v>SERGIO CONTRERAS Y CIA. C. DE BOLSA</v>
      </c>
      <c r="C153" s="24">
        <f>(C98/C104)*100</f>
        <v>0.07009785050385665</v>
      </c>
      <c r="D153" s="24">
        <f>(D98/D104)*100</f>
        <v>0</v>
      </c>
      <c r="E153" s="24">
        <v>0</v>
      </c>
      <c r="F153" s="24">
        <v>0</v>
      </c>
      <c r="G153" s="24">
        <f aca="true" t="shared" si="40" ref="G153:M153">(G98/G104)*100</f>
        <v>0.018491693033512738</v>
      </c>
      <c r="H153" s="24">
        <f t="shared" si="40"/>
        <v>0.024870551620909093</v>
      </c>
      <c r="I153" s="24">
        <f t="shared" si="40"/>
        <v>0</v>
      </c>
      <c r="J153" s="24">
        <f t="shared" si="40"/>
        <v>0</v>
      </c>
      <c r="K153" s="24">
        <f t="shared" si="40"/>
        <v>0</v>
      </c>
      <c r="L153" s="24">
        <f t="shared" si="40"/>
        <v>0.009604510475589585</v>
      </c>
      <c r="M153" s="26">
        <f t="shared" si="40"/>
        <v>0.015293042806298856</v>
      </c>
    </row>
    <row r="154" spans="1:13" ht="15" customHeight="1">
      <c r="A154" s="9">
        <f t="shared" si="29"/>
        <v>30</v>
      </c>
      <c r="B154" s="16" t="str">
        <f t="shared" si="10"/>
        <v>YRARRAZAVAL Y CIA. C. DE BOLSA LTDA.</v>
      </c>
      <c r="C154" s="24">
        <f>(C99/C104)*100</f>
        <v>0.11777057793239522</v>
      </c>
      <c r="D154" s="24">
        <f>(D99/D104)*100</f>
        <v>0</v>
      </c>
      <c r="E154" s="24">
        <v>0</v>
      </c>
      <c r="F154" s="24">
        <v>0</v>
      </c>
      <c r="G154" s="24">
        <f aca="true" t="shared" si="41" ref="G154:M154">(G99/G104)*100</f>
        <v>0</v>
      </c>
      <c r="H154" s="24">
        <f t="shared" si="41"/>
        <v>0</v>
      </c>
      <c r="I154" s="24">
        <f t="shared" si="41"/>
        <v>0</v>
      </c>
      <c r="J154" s="24">
        <f t="shared" si="41"/>
        <v>0</v>
      </c>
      <c r="K154" s="24">
        <f t="shared" si="41"/>
        <v>0</v>
      </c>
      <c r="L154" s="24">
        <f t="shared" si="41"/>
        <v>0</v>
      </c>
      <c r="M154" s="26">
        <f t="shared" si="41"/>
        <v>0.011431125894026888</v>
      </c>
    </row>
    <row r="155" spans="1:13" ht="15" customHeight="1">
      <c r="A155" s="9">
        <f t="shared" si="29"/>
        <v>31</v>
      </c>
      <c r="B155" s="16" t="s">
        <v>41</v>
      </c>
      <c r="C155" s="24">
        <f>(C100/C104)*100</f>
        <v>6.384269629903634</v>
      </c>
      <c r="D155" s="24">
        <f>(D100/D104)*100</f>
        <v>0</v>
      </c>
      <c r="E155" s="24">
        <v>0</v>
      </c>
      <c r="F155" s="24">
        <v>0</v>
      </c>
      <c r="G155" s="24">
        <f aca="true" t="shared" si="42" ref="G155:M155">(G100/G104)*100</f>
        <v>1.4002219690351005</v>
      </c>
      <c r="H155" s="24">
        <f t="shared" si="42"/>
        <v>0.5121785338078462</v>
      </c>
      <c r="I155" s="24">
        <f t="shared" si="42"/>
        <v>0.2689387742928739</v>
      </c>
      <c r="J155" s="24">
        <f t="shared" si="42"/>
        <v>0</v>
      </c>
      <c r="K155" s="24">
        <f t="shared" si="42"/>
        <v>0</v>
      </c>
      <c r="L155" s="24">
        <f t="shared" si="42"/>
        <v>2.9285537213900845</v>
      </c>
      <c r="M155" s="26">
        <f t="shared" si="42"/>
        <v>2.386796383854955</v>
      </c>
    </row>
    <row r="156" spans="1:13" ht="15" customHeight="1">
      <c r="A156" s="9">
        <f t="shared" si="29"/>
        <v>32</v>
      </c>
      <c r="B156" s="16" t="s">
        <v>64</v>
      </c>
      <c r="C156" s="24">
        <f>(C101/C104)*100</f>
        <v>0.006360388339135555</v>
      </c>
      <c r="D156" s="24">
        <f>(D101/D104)*100</f>
        <v>0</v>
      </c>
      <c r="E156" s="24">
        <v>0</v>
      </c>
      <c r="F156" s="24">
        <v>0</v>
      </c>
      <c r="G156" s="24">
        <f aca="true" t="shared" si="43" ref="G156:M156">(G101/G104)*100</f>
        <v>1.5192563462435411</v>
      </c>
      <c r="H156" s="24">
        <f t="shared" si="43"/>
        <v>0.1231245404259607</v>
      </c>
      <c r="I156" s="24">
        <f t="shared" si="43"/>
        <v>1.7109109907322153</v>
      </c>
      <c r="J156" s="24">
        <f t="shared" si="43"/>
        <v>0</v>
      </c>
      <c r="K156" s="24">
        <f t="shared" si="43"/>
        <v>0</v>
      </c>
      <c r="L156" s="24">
        <f t="shared" si="43"/>
        <v>14.009219099534729</v>
      </c>
      <c r="M156" s="26">
        <f t="shared" si="43"/>
        <v>7.5830945269331025</v>
      </c>
    </row>
    <row r="157" spans="1:13" ht="15" customHeight="1">
      <c r="A157" s="9">
        <f t="shared" si="29"/>
        <v>33</v>
      </c>
      <c r="B157" s="16" t="str">
        <f>B39</f>
        <v>EUROAMERICA CORREDORES DE BOLSA S.A.</v>
      </c>
      <c r="C157" s="24">
        <f>(C102/C104)*100</f>
        <v>5.584108841560783</v>
      </c>
      <c r="D157" s="24">
        <f>(D102/D104)*100</f>
        <v>4.551356587432355</v>
      </c>
      <c r="E157" s="24">
        <v>0</v>
      </c>
      <c r="F157" s="24">
        <v>0</v>
      </c>
      <c r="G157" s="24">
        <f aca="true" t="shared" si="44" ref="G157:M157">(G102/G104)*100</f>
        <v>0.0002371028455890796</v>
      </c>
      <c r="H157" s="24">
        <f t="shared" si="44"/>
        <v>0</v>
      </c>
      <c r="I157" s="24">
        <f t="shared" si="44"/>
        <v>0</v>
      </c>
      <c r="J157" s="24">
        <f t="shared" si="44"/>
        <v>0</v>
      </c>
      <c r="K157" s="24">
        <f t="shared" si="44"/>
        <v>0</v>
      </c>
      <c r="L157" s="24">
        <f t="shared" si="44"/>
        <v>0.030049283143309</v>
      </c>
      <c r="M157" s="26">
        <f t="shared" si="44"/>
        <v>0.556962314920092</v>
      </c>
    </row>
    <row r="158" spans="1:13" ht="15" customHeight="1" thickBot="1">
      <c r="A158" s="9">
        <f t="shared" si="29"/>
        <v>34</v>
      </c>
      <c r="B158" t="s">
        <v>124</v>
      </c>
      <c r="C158" s="24">
        <f>(C103/C104)*100</f>
        <v>1.8579089831239028</v>
      </c>
      <c r="D158" s="24">
        <f aca="true" t="shared" si="45" ref="D158:L158">(D103/D104)*100</f>
        <v>0</v>
      </c>
      <c r="E158" s="109">
        <v>0</v>
      </c>
      <c r="F158" s="109">
        <v>0</v>
      </c>
      <c r="G158" s="24">
        <f t="shared" si="45"/>
        <v>0</v>
      </c>
      <c r="H158" s="24">
        <f t="shared" si="45"/>
        <v>0.0003978197072153466</v>
      </c>
      <c r="I158" s="24">
        <f t="shared" si="45"/>
        <v>0.042136031326599675</v>
      </c>
      <c r="J158" s="24">
        <f t="shared" si="45"/>
        <v>0</v>
      </c>
      <c r="K158" s="24">
        <f t="shared" si="45"/>
        <v>0</v>
      </c>
      <c r="L158" s="24">
        <f t="shared" si="45"/>
        <v>0.4213746011971011</v>
      </c>
      <c r="M158" s="26">
        <f>(M103/M104)*100</f>
        <v>0.39825989781194887</v>
      </c>
    </row>
    <row r="159" spans="1:13" ht="15" customHeight="1" thickBot="1" thickTop="1">
      <c r="A159" s="36"/>
      <c r="B159" s="19" t="s">
        <v>10</v>
      </c>
      <c r="C159" s="25">
        <f>SUM(C125:C158)</f>
        <v>99.99999999999997</v>
      </c>
      <c r="D159" s="25">
        <f>SUM(D125:D158)</f>
        <v>99.99999999999997</v>
      </c>
      <c r="E159" s="167">
        <v>0</v>
      </c>
      <c r="F159" s="167">
        <v>0</v>
      </c>
      <c r="G159" s="25">
        <f aca="true" t="shared" si="46" ref="G159:M159">SUM(G125:G158)</f>
        <v>100.00000000000001</v>
      </c>
      <c r="H159" s="25">
        <f t="shared" si="46"/>
        <v>100</v>
      </c>
      <c r="I159" s="25">
        <f t="shared" si="46"/>
        <v>100.00000000000001</v>
      </c>
      <c r="J159" s="25">
        <f t="shared" si="46"/>
        <v>99.99999999999999</v>
      </c>
      <c r="K159" s="25">
        <f t="shared" si="46"/>
        <v>100</v>
      </c>
      <c r="L159" s="25">
        <f t="shared" si="46"/>
        <v>100</v>
      </c>
      <c r="M159" s="38">
        <f t="shared" si="46"/>
        <v>99.99999999999999</v>
      </c>
    </row>
    <row r="160" spans="1:14" ht="18" customHeight="1" thickBot="1" thickTop="1">
      <c r="A160" s="36"/>
      <c r="B160" s="19" t="s">
        <v>26</v>
      </c>
      <c r="C160" s="41">
        <v>2087096.572126</v>
      </c>
      <c r="D160" s="41">
        <v>33.90198</v>
      </c>
      <c r="E160" s="25">
        <v>0</v>
      </c>
      <c r="F160" s="25">
        <v>0</v>
      </c>
      <c r="G160" s="41">
        <v>3816271.3642339995</v>
      </c>
      <c r="H160" s="41">
        <v>383332.94513599994</v>
      </c>
      <c r="I160" s="41">
        <v>4549668.885854</v>
      </c>
      <c r="J160" s="41">
        <v>27.397660000000002</v>
      </c>
      <c r="K160" s="41">
        <v>763.300988</v>
      </c>
      <c r="L160" s="41">
        <v>10665374.300995998</v>
      </c>
      <c r="M160" s="42">
        <v>21502568.668974005</v>
      </c>
      <c r="N160" s="37"/>
    </row>
    <row r="161" ht="15" customHeight="1" thickTop="1"/>
    <row r="162" spans="1:2" ht="15" customHeight="1">
      <c r="A162" s="1" t="s">
        <v>21</v>
      </c>
      <c r="B162" s="1" t="s">
        <v>23</v>
      </c>
    </row>
    <row r="163" spans="1:2" ht="15" customHeight="1">
      <c r="A163" s="1" t="s">
        <v>22</v>
      </c>
      <c r="B163" s="1" t="s">
        <v>126</v>
      </c>
    </row>
    <row r="164" spans="1:2" ht="15" customHeight="1">
      <c r="A164" s="1"/>
      <c r="B164" s="1"/>
    </row>
    <row r="165" spans="1:2" ht="15" customHeight="1">
      <c r="A165" s="1"/>
      <c r="B165" s="1" t="s">
        <v>24</v>
      </c>
    </row>
    <row r="171" spans="1:13" ht="15" customHeight="1">
      <c r="A171" s="9"/>
      <c r="B171" s="16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6"/>
    </row>
    <row r="172" spans="1:13" ht="15" customHeight="1">
      <c r="A172" s="9"/>
      <c r="B172" s="16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6"/>
    </row>
    <row r="173" spans="1:13" ht="15" customHeight="1">
      <c r="A173" s="9"/>
      <c r="B173" s="16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6"/>
    </row>
    <row r="174" spans="1:13" ht="15" customHeight="1">
      <c r="A174" s="9"/>
      <c r="B174" s="16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6"/>
    </row>
    <row r="175" spans="1:13" ht="15" customHeight="1">
      <c r="A175" s="9"/>
      <c r="B175" s="16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6"/>
    </row>
    <row r="176" spans="1:13" ht="15" customHeight="1">
      <c r="A176" s="9"/>
      <c r="B176" s="16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6"/>
    </row>
    <row r="177" spans="1:13" ht="15" customHeight="1">
      <c r="A177" s="9"/>
      <c r="B177" s="16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6"/>
    </row>
    <row r="178" spans="1:13" ht="15" customHeight="1">
      <c r="A178" s="9"/>
      <c r="B178" s="16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6"/>
    </row>
    <row r="179" spans="1:13" ht="15" customHeight="1" thickBot="1">
      <c r="A179" s="9"/>
      <c r="C179" s="24"/>
      <c r="D179" s="24"/>
      <c r="E179" s="24"/>
      <c r="F179" s="109"/>
      <c r="G179" s="24"/>
      <c r="H179" s="24"/>
      <c r="I179" s="24"/>
      <c r="J179" s="24"/>
      <c r="K179" s="24"/>
      <c r="L179" s="24"/>
      <c r="M179" s="26"/>
    </row>
    <row r="180" spans="1:13" ht="15" customHeight="1" thickBot="1" thickTop="1">
      <c r="A180" s="36"/>
      <c r="B180" s="19"/>
      <c r="C180" s="25"/>
      <c r="D180" s="25"/>
      <c r="E180" s="25"/>
      <c r="F180" s="109"/>
      <c r="G180" s="25"/>
      <c r="H180" s="25"/>
      <c r="I180" s="25"/>
      <c r="J180" s="25"/>
      <c r="K180" s="25"/>
      <c r="L180" s="25"/>
      <c r="M180" s="38"/>
    </row>
    <row r="181" spans="1:13" ht="15" customHeight="1" thickBot="1" thickTop="1">
      <c r="A181" s="36"/>
      <c r="B181" s="19"/>
      <c r="C181" s="41"/>
      <c r="D181" s="41"/>
      <c r="E181" s="41"/>
      <c r="F181" s="109"/>
      <c r="G181" s="41"/>
      <c r="H181" s="41"/>
      <c r="I181" s="41"/>
      <c r="J181" s="41"/>
      <c r="K181" s="41"/>
      <c r="L181" s="41"/>
      <c r="M181" s="42"/>
    </row>
    <row r="182" ht="15" customHeight="1" thickTop="1"/>
    <row r="183" spans="1:2" ht="15" customHeight="1">
      <c r="A183" s="1"/>
      <c r="B183" s="1"/>
    </row>
    <row r="184" spans="1:2" ht="15" customHeight="1">
      <c r="A184" s="1"/>
      <c r="B184" s="1"/>
    </row>
    <row r="185" spans="1:2" ht="15" customHeight="1">
      <c r="A185" s="1"/>
      <c r="B185" s="1"/>
    </row>
    <row r="186" spans="1:2" ht="15" customHeight="1">
      <c r="A186" s="1"/>
      <c r="B186" s="1"/>
    </row>
    <row r="365" spans="1:13" ht="15" customHeight="1">
      <c r="A365" s="4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5"/>
      <c r="M365" s="6"/>
    </row>
    <row r="366" spans="1:13" ht="15" customHeight="1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5"/>
    </row>
    <row r="367" spans="1:13" ht="15" customHeight="1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8"/>
    </row>
    <row r="368" spans="1:13" ht="15" customHeight="1">
      <c r="A368" s="9"/>
      <c r="B368" s="10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</row>
    <row r="369" spans="1:13" ht="15" customHeight="1">
      <c r="A369" s="9"/>
      <c r="B369" s="10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</row>
    <row r="370" spans="1:13" ht="15" customHeight="1">
      <c r="A370" s="9"/>
      <c r="B370" s="10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</row>
    <row r="371" spans="1:13" ht="15" customHeight="1">
      <c r="A371" s="9"/>
      <c r="B371" s="10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</row>
    <row r="372" spans="1:13" ht="15" customHeight="1">
      <c r="A372" s="9"/>
      <c r="B372" s="10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</row>
    <row r="373" spans="1:13" ht="15" customHeight="1">
      <c r="A373" s="9"/>
      <c r="B373" s="10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</row>
    <row r="374" spans="1:13" ht="15" customHeight="1">
      <c r="A374" s="9"/>
      <c r="B374" s="10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</row>
    <row r="375" spans="1:13" ht="15" customHeight="1">
      <c r="A375" s="9"/>
      <c r="B375" s="10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</row>
    <row r="376" spans="1:13" ht="15" customHeight="1">
      <c r="A376" s="9"/>
      <c r="B376" s="10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</row>
    <row r="377" spans="1:13" ht="15" customHeight="1">
      <c r="A377" s="9"/>
      <c r="B377" s="10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</row>
    <row r="378" spans="1:13" ht="15" customHeight="1">
      <c r="A378" s="9"/>
      <c r="B378" s="10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</row>
    <row r="379" spans="1:13" ht="15" customHeight="1">
      <c r="A379" s="9"/>
      <c r="B379" s="10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</row>
    <row r="380" spans="1:13" ht="15" customHeight="1">
      <c r="A380" s="9"/>
      <c r="B380" s="10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</row>
    <row r="381" spans="1:13" ht="15" customHeight="1">
      <c r="A381" s="9"/>
      <c r="B381" s="10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</row>
    <row r="382" spans="1:13" ht="15" customHeight="1">
      <c r="A382" s="9"/>
      <c r="B382" s="10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</row>
    <row r="383" spans="1:13" ht="15" customHeight="1">
      <c r="A383" s="9"/>
      <c r="B383" s="10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</row>
    <row r="384" spans="1:13" ht="15" customHeight="1">
      <c r="A384" s="9"/>
      <c r="B384" s="10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</row>
    <row r="385" spans="1:13" ht="15" customHeight="1">
      <c r="A385" s="9"/>
      <c r="B385" s="10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</row>
    <row r="386" spans="1:13" ht="15" customHeight="1">
      <c r="A386" s="9"/>
      <c r="B386" s="10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</row>
    <row r="387" spans="1:13" ht="15" customHeight="1">
      <c r="A387" s="9"/>
      <c r="B387" s="10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</row>
    <row r="388" spans="1:13" ht="15" customHeight="1">
      <c r="A388" s="9"/>
      <c r="B388" s="10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</row>
    <row r="389" spans="1:13" ht="15" customHeight="1">
      <c r="A389" s="9"/>
      <c r="B389" s="10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</row>
    <row r="390" spans="1:13" ht="15" customHeight="1">
      <c r="A390" s="9"/>
      <c r="B390" s="10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</row>
    <row r="391" spans="1:13" ht="15" customHeight="1">
      <c r="A391" s="9"/>
      <c r="B391" s="10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</row>
    <row r="392" spans="1:13" ht="15" customHeight="1">
      <c r="A392" s="9"/>
      <c r="B392" s="10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3" ht="15" customHeight="1">
      <c r="A393" s="9"/>
      <c r="B393" s="10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</row>
    <row r="394" spans="1:13" ht="15" customHeight="1">
      <c r="A394" s="9"/>
      <c r="B394" s="10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</row>
    <row r="395" spans="1:13" ht="15" customHeight="1">
      <c r="A395" s="9"/>
      <c r="B395" s="10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</row>
    <row r="396" spans="1:13" ht="15" customHeight="1">
      <c r="A396" s="9"/>
      <c r="B396" s="10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</row>
    <row r="397" spans="1:13" ht="15" customHeight="1">
      <c r="A397" s="9"/>
      <c r="B397" s="10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</row>
    <row r="398" spans="1:13" ht="15" customHeight="1">
      <c r="A398" s="9"/>
      <c r="B398" s="10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</row>
    <row r="399" spans="1:13" ht="15" customHeight="1">
      <c r="A399" s="9"/>
      <c r="B399" s="10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</row>
    <row r="400" spans="1:13" ht="15" customHeight="1">
      <c r="A400" s="9"/>
      <c r="B400" s="10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</row>
    <row r="401" spans="1:13" ht="15" customHeight="1">
      <c r="A401" s="9"/>
      <c r="B401" s="10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ht="15" customHeight="1">
      <c r="A402" s="9"/>
      <c r="B402" s="10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</row>
    <row r="403" spans="1:13" ht="15" customHeight="1">
      <c r="A403" s="9"/>
      <c r="B403" s="10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</row>
    <row r="404" spans="1:13" ht="15" customHeight="1">
      <c r="A404" s="9"/>
      <c r="B404" s="7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</row>
    <row r="405" spans="1:13" ht="15" customHeight="1">
      <c r="A405" s="11"/>
      <c r="B405" s="12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2"/>
    </row>
  </sheetData>
  <mergeCells count="12">
    <mergeCell ref="A120:M120"/>
    <mergeCell ref="A118:M118"/>
    <mergeCell ref="A119:M119"/>
    <mergeCell ref="C122:K122"/>
    <mergeCell ref="A66:M66"/>
    <mergeCell ref="A67:M67"/>
    <mergeCell ref="A65:M65"/>
    <mergeCell ref="B68:K68"/>
    <mergeCell ref="C1:K1"/>
    <mergeCell ref="C2:K2"/>
    <mergeCell ref="A3:M3"/>
    <mergeCell ref="C4:K4"/>
  </mergeCells>
  <printOptions gridLines="1" horizontalCentered="1" verticalCentered="1"/>
  <pageMargins left="0.21" right="0.24" top="0.24" bottom="0.37" header="0" footer="0.3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7"/>
  <sheetViews>
    <sheetView workbookViewId="0" topLeftCell="A1">
      <selection activeCell="A56" sqref="A56"/>
    </sheetView>
  </sheetViews>
  <sheetFormatPr defaultColWidth="11.421875" defaultRowHeight="12.75"/>
  <cols>
    <col min="1" max="1" width="29.57421875" style="48" customWidth="1"/>
    <col min="2" max="3" width="9.7109375" style="45" customWidth="1"/>
    <col min="4" max="4" width="9.7109375" style="46" customWidth="1"/>
    <col min="5" max="5" width="9.7109375" style="45" customWidth="1"/>
    <col min="6" max="6" width="9.7109375" style="47" customWidth="1"/>
    <col min="7" max="8" width="9.7109375" style="45" customWidth="1"/>
    <col min="9" max="9" width="9.7109375" style="47" customWidth="1"/>
    <col min="10" max="10" width="11.421875" style="47" customWidth="1"/>
    <col min="11" max="11" width="12.7109375" style="47" customWidth="1"/>
    <col min="12" max="12" width="9.7109375" style="47" customWidth="1"/>
    <col min="13" max="13" width="11.57421875" style="47" customWidth="1"/>
    <col min="14" max="14" width="9.140625" style="48" customWidth="1"/>
    <col min="15" max="22" width="9.140625" style="96" customWidth="1"/>
    <col min="23" max="45" width="9.140625" style="97" customWidth="1"/>
    <col min="46" max="16384" width="9.140625" style="48" customWidth="1"/>
  </cols>
  <sheetData>
    <row r="1" spans="1:45" s="93" customFormat="1" ht="12.75">
      <c r="A1" s="110" t="s">
        <v>128</v>
      </c>
      <c r="B1" s="111"/>
      <c r="C1" s="111"/>
      <c r="D1" s="112"/>
      <c r="E1" s="111"/>
      <c r="F1" s="10"/>
      <c r="G1" s="113"/>
      <c r="H1" s="111"/>
      <c r="I1" s="114"/>
      <c r="J1" s="114"/>
      <c r="K1" s="114"/>
      <c r="L1" s="114"/>
      <c r="M1" s="114"/>
      <c r="O1" s="94"/>
      <c r="P1" s="94"/>
      <c r="Q1" s="94"/>
      <c r="R1" s="94"/>
      <c r="S1" s="94"/>
      <c r="T1" s="94"/>
      <c r="U1" s="94"/>
      <c r="V1" s="94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</row>
    <row r="2" spans="1:7" ht="12.75">
      <c r="A2" s="115" t="s">
        <v>135</v>
      </c>
      <c r="F2"/>
      <c r="G2" s="116"/>
    </row>
    <row r="3" spans="1:7" ht="12.75">
      <c r="A3" s="115"/>
      <c r="F3"/>
      <c r="G3" s="116"/>
    </row>
    <row r="4" ht="5.25" customHeight="1" thickBot="1"/>
    <row r="5" spans="1:43" ht="12.75" thickBot="1">
      <c r="A5" s="117"/>
      <c r="B5" s="118" t="s">
        <v>68</v>
      </c>
      <c r="C5" s="118"/>
      <c r="D5" s="119"/>
      <c r="E5" s="118"/>
      <c r="F5" s="119"/>
      <c r="G5" s="118"/>
      <c r="H5" s="118"/>
      <c r="I5" s="120"/>
      <c r="J5" s="121" t="s">
        <v>69</v>
      </c>
      <c r="K5" s="122"/>
      <c r="L5" s="123"/>
      <c r="M5" s="124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</row>
    <row r="6" spans="1:45" s="99" customFormat="1" ht="12.75" thickBot="1">
      <c r="A6" s="125" t="s">
        <v>70</v>
      </c>
      <c r="B6" s="126" t="s">
        <v>71</v>
      </c>
      <c r="C6" s="126" t="s">
        <v>72</v>
      </c>
      <c r="D6" s="127" t="s">
        <v>73</v>
      </c>
      <c r="E6" s="126" t="s">
        <v>74</v>
      </c>
      <c r="F6" s="127" t="s">
        <v>75</v>
      </c>
      <c r="G6" s="126" t="s">
        <v>76</v>
      </c>
      <c r="H6" s="126" t="s">
        <v>77</v>
      </c>
      <c r="I6" s="128" t="s">
        <v>78</v>
      </c>
      <c r="J6" s="127" t="s">
        <v>79</v>
      </c>
      <c r="K6" s="126" t="s">
        <v>76</v>
      </c>
      <c r="L6" s="129" t="s">
        <v>80</v>
      </c>
      <c r="M6" s="130" t="s">
        <v>10</v>
      </c>
      <c r="O6" s="100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</row>
    <row r="7" spans="1:13" ht="5.25" customHeight="1">
      <c r="A7" s="131"/>
      <c r="B7" s="132"/>
      <c r="C7" s="133"/>
      <c r="D7" s="134"/>
      <c r="E7" s="133"/>
      <c r="F7" s="135"/>
      <c r="G7" s="133"/>
      <c r="H7" s="133"/>
      <c r="I7" s="135"/>
      <c r="J7" s="135"/>
      <c r="K7" s="135"/>
      <c r="L7" s="135"/>
      <c r="M7" s="136"/>
    </row>
    <row r="8" spans="1:14" ht="11.25">
      <c r="A8" s="137" t="s">
        <v>81</v>
      </c>
      <c r="B8" s="138">
        <v>25649</v>
      </c>
      <c r="C8" s="139">
        <v>0</v>
      </c>
      <c r="D8" s="140">
        <v>0</v>
      </c>
      <c r="E8" s="133">
        <v>0</v>
      </c>
      <c r="F8" s="133">
        <v>0</v>
      </c>
      <c r="G8" s="133">
        <v>0</v>
      </c>
      <c r="H8" s="133">
        <v>0</v>
      </c>
      <c r="I8" s="133">
        <v>0</v>
      </c>
      <c r="J8" s="133"/>
      <c r="K8" s="133"/>
      <c r="L8" s="133"/>
      <c r="M8" s="141">
        <v>25649</v>
      </c>
      <c r="N8" s="45"/>
    </row>
    <row r="9" spans="1:13" ht="11.25">
      <c r="A9" s="137" t="s">
        <v>82</v>
      </c>
      <c r="B9" s="138">
        <v>122217</v>
      </c>
      <c r="C9" s="139">
        <v>0</v>
      </c>
      <c r="D9" s="140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/>
      <c r="K9" s="133"/>
      <c r="L9" s="133"/>
      <c r="M9" s="141">
        <v>122217</v>
      </c>
    </row>
    <row r="10" spans="1:13" ht="11.25">
      <c r="A10" s="137" t="s">
        <v>83</v>
      </c>
      <c r="B10" s="138">
        <v>56380</v>
      </c>
      <c r="C10" s="139">
        <v>0</v>
      </c>
      <c r="D10" s="140">
        <v>0</v>
      </c>
      <c r="E10" s="133">
        <v>0</v>
      </c>
      <c r="F10" s="133">
        <v>0</v>
      </c>
      <c r="G10" s="133">
        <v>0</v>
      </c>
      <c r="H10" s="133">
        <v>0</v>
      </c>
      <c r="I10" s="133">
        <v>0</v>
      </c>
      <c r="J10" s="133"/>
      <c r="K10" s="133"/>
      <c r="L10" s="133"/>
      <c r="M10" s="141">
        <v>56380</v>
      </c>
    </row>
    <row r="11" spans="1:13" ht="11.25">
      <c r="A11" s="137" t="s">
        <v>84</v>
      </c>
      <c r="B11" s="138">
        <v>10934</v>
      </c>
      <c r="C11" s="139">
        <v>0</v>
      </c>
      <c r="D11" s="140">
        <v>0</v>
      </c>
      <c r="E11" s="133">
        <v>0</v>
      </c>
      <c r="F11" s="133">
        <v>0</v>
      </c>
      <c r="G11" s="133">
        <v>0</v>
      </c>
      <c r="H11" s="133">
        <v>0</v>
      </c>
      <c r="I11" s="133">
        <v>0</v>
      </c>
      <c r="J11" s="133"/>
      <c r="K11" s="133"/>
      <c r="L11" s="133"/>
      <c r="M11" s="141">
        <v>10934</v>
      </c>
    </row>
    <row r="12" spans="1:13" ht="11.25">
      <c r="A12" s="137" t="s">
        <v>85</v>
      </c>
      <c r="B12" s="138">
        <v>448</v>
      </c>
      <c r="C12" s="139">
        <v>0</v>
      </c>
      <c r="D12" s="140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/>
      <c r="K12" s="133"/>
      <c r="L12" s="133"/>
      <c r="M12" s="141">
        <v>448</v>
      </c>
    </row>
    <row r="13" spans="1:13" ht="12">
      <c r="A13" s="137" t="s">
        <v>86</v>
      </c>
      <c r="B13" s="138">
        <v>2465</v>
      </c>
      <c r="C13" s="139">
        <v>0</v>
      </c>
      <c r="D13" s="140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/>
      <c r="K13" s="133"/>
      <c r="L13" s="133"/>
      <c r="M13" s="141">
        <v>2465</v>
      </c>
    </row>
    <row r="14" spans="1:13" ht="12">
      <c r="A14" s="137" t="s">
        <v>87</v>
      </c>
      <c r="B14" s="138">
        <v>8747</v>
      </c>
      <c r="C14" s="139">
        <v>0</v>
      </c>
      <c r="D14" s="140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255</v>
      </c>
      <c r="J14" s="133"/>
      <c r="K14" s="133"/>
      <c r="L14" s="133"/>
      <c r="M14" s="141">
        <v>9002</v>
      </c>
    </row>
    <row r="15" spans="1:13" ht="12">
      <c r="A15" s="137" t="s">
        <v>123</v>
      </c>
      <c r="B15" s="138">
        <v>7282</v>
      </c>
      <c r="C15" s="139">
        <v>0</v>
      </c>
      <c r="D15" s="140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/>
      <c r="K15" s="133"/>
      <c r="L15" s="133"/>
      <c r="M15" s="141">
        <v>7282</v>
      </c>
    </row>
    <row r="16" spans="1:13" ht="11.25">
      <c r="A16" s="137" t="s">
        <v>88</v>
      </c>
      <c r="B16" s="138">
        <v>2005</v>
      </c>
      <c r="C16" s="139">
        <v>0</v>
      </c>
      <c r="D16" s="140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/>
      <c r="K16" s="133">
        <v>10101</v>
      </c>
      <c r="L16" s="133">
        <v>355</v>
      </c>
      <c r="M16" s="141">
        <v>12461</v>
      </c>
    </row>
    <row r="17" spans="1:13" ht="11.25">
      <c r="A17" s="137" t="s">
        <v>89</v>
      </c>
      <c r="B17" s="138">
        <v>9344</v>
      </c>
      <c r="C17" s="139">
        <v>0</v>
      </c>
      <c r="D17" s="140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2280</v>
      </c>
      <c r="J17" s="133"/>
      <c r="K17" s="133"/>
      <c r="L17" s="133"/>
      <c r="M17" s="141">
        <v>11624</v>
      </c>
    </row>
    <row r="18" spans="1:13" ht="11.25">
      <c r="A18" s="137" t="s">
        <v>90</v>
      </c>
      <c r="B18" s="138">
        <v>15957</v>
      </c>
      <c r="C18" s="139">
        <v>0</v>
      </c>
      <c r="D18" s="140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/>
      <c r="K18" s="133"/>
      <c r="L18" s="133"/>
      <c r="M18" s="141">
        <v>15957</v>
      </c>
    </row>
    <row r="19" spans="1:13" ht="11.25">
      <c r="A19" s="137" t="s">
        <v>91</v>
      </c>
      <c r="B19" s="138">
        <v>0</v>
      </c>
      <c r="C19" s="139">
        <v>0</v>
      </c>
      <c r="D19" s="140">
        <v>0</v>
      </c>
      <c r="E19" s="133">
        <v>0</v>
      </c>
      <c r="F19" s="133">
        <v>0</v>
      </c>
      <c r="G19" s="133"/>
      <c r="H19" s="133">
        <v>0</v>
      </c>
      <c r="I19" s="133">
        <v>0</v>
      </c>
      <c r="J19" s="133">
        <v>8035</v>
      </c>
      <c r="K19" s="133">
        <v>475437</v>
      </c>
      <c r="L19" s="133">
        <v>29061</v>
      </c>
      <c r="M19" s="141">
        <v>512532</v>
      </c>
    </row>
    <row r="20" spans="1:13" ht="11.25">
      <c r="A20" s="137" t="s">
        <v>92</v>
      </c>
      <c r="B20" s="138">
        <v>51846</v>
      </c>
      <c r="C20" s="139">
        <v>0</v>
      </c>
      <c r="D20" s="140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/>
      <c r="K20" s="133"/>
      <c r="L20" s="133"/>
      <c r="M20" s="141">
        <v>51846</v>
      </c>
    </row>
    <row r="21" spans="1:13" ht="11.25">
      <c r="A21" s="137" t="s">
        <v>122</v>
      </c>
      <c r="B21" s="138">
        <v>2294</v>
      </c>
      <c r="C21" s="139">
        <v>0</v>
      </c>
      <c r="D21" s="140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1608</v>
      </c>
      <c r="K21" s="133">
        <v>64175</v>
      </c>
      <c r="L21" s="133">
        <v>6202</v>
      </c>
      <c r="M21" s="141">
        <v>74280</v>
      </c>
    </row>
    <row r="22" spans="1:13" ht="11.25">
      <c r="A22" s="137" t="s">
        <v>93</v>
      </c>
      <c r="B22" s="138">
        <v>2373</v>
      </c>
      <c r="C22" s="139">
        <v>0</v>
      </c>
      <c r="D22" s="140">
        <v>0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/>
      <c r="K22" s="133"/>
      <c r="L22" s="133"/>
      <c r="M22" s="141">
        <v>2373</v>
      </c>
    </row>
    <row r="23" spans="1:14" ht="11.25">
      <c r="A23" s="137" t="s">
        <v>94</v>
      </c>
      <c r="B23" s="138">
        <v>451</v>
      </c>
      <c r="C23" s="139">
        <v>0</v>
      </c>
      <c r="D23" s="140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/>
      <c r="K23" s="133"/>
      <c r="L23" s="133"/>
      <c r="M23" s="141">
        <v>451</v>
      </c>
      <c r="N23" s="45"/>
    </row>
    <row r="24" spans="1:13" ht="11.25">
      <c r="A24" s="137" t="s">
        <v>95</v>
      </c>
      <c r="B24" s="138">
        <v>845</v>
      </c>
      <c r="C24" s="139">
        <v>0</v>
      </c>
      <c r="D24" s="140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/>
      <c r="K24" s="133"/>
      <c r="L24" s="133"/>
      <c r="M24" s="141">
        <v>845</v>
      </c>
    </row>
    <row r="25" spans="1:13" ht="11.25">
      <c r="A25" s="137" t="s">
        <v>96</v>
      </c>
      <c r="B25" s="138">
        <v>1056</v>
      </c>
      <c r="C25" s="139">
        <v>0</v>
      </c>
      <c r="D25" s="140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/>
      <c r="K25" s="133"/>
      <c r="L25" s="133"/>
      <c r="M25" s="141">
        <v>1056</v>
      </c>
    </row>
    <row r="26" spans="1:13" ht="5.25" customHeight="1" thickBot="1">
      <c r="A26" s="142"/>
      <c r="B26" s="143"/>
      <c r="C26" s="144"/>
      <c r="D26" s="145"/>
      <c r="E26" s="144"/>
      <c r="F26" s="146"/>
      <c r="G26" s="144"/>
      <c r="H26" s="144"/>
      <c r="I26" s="146"/>
      <c r="J26" s="146"/>
      <c r="K26" s="146"/>
      <c r="L26" s="146"/>
      <c r="M26" s="147"/>
    </row>
    <row r="27" spans="1:45" s="101" customFormat="1" ht="11.25">
      <c r="A27" s="148" t="s">
        <v>97</v>
      </c>
      <c r="B27" s="149">
        <v>320293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2535</v>
      </c>
      <c r="J27" s="149">
        <v>9642</v>
      </c>
      <c r="K27" s="149">
        <v>549713</v>
      </c>
      <c r="L27" s="149">
        <v>35618</v>
      </c>
      <c r="M27" s="150">
        <v>917802</v>
      </c>
      <c r="O27" s="102"/>
      <c r="P27" s="102"/>
      <c r="Q27" s="102"/>
      <c r="R27" s="102"/>
      <c r="S27" s="102"/>
      <c r="T27" s="102"/>
      <c r="U27" s="102"/>
      <c r="V27" s="102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</row>
    <row r="28" spans="1:13" ht="12" thickBot="1">
      <c r="A28" s="151" t="s">
        <v>98</v>
      </c>
      <c r="B28" s="152">
        <v>277250</v>
      </c>
      <c r="C28" s="152">
        <v>0</v>
      </c>
      <c r="D28" s="153">
        <v>0</v>
      </c>
      <c r="E28" s="152">
        <v>2406</v>
      </c>
      <c r="F28" s="152">
        <v>0</v>
      </c>
      <c r="G28" s="152">
        <v>802</v>
      </c>
      <c r="H28" s="152">
        <v>0</v>
      </c>
      <c r="I28" s="152">
        <v>0</v>
      </c>
      <c r="J28" s="152">
        <v>11214</v>
      </c>
      <c r="K28" s="152">
        <v>438599</v>
      </c>
      <c r="L28" s="152">
        <v>25835</v>
      </c>
      <c r="M28" s="154">
        <v>756105</v>
      </c>
    </row>
    <row r="30" spans="1:13" ht="12.75">
      <c r="A30" s="110" t="s">
        <v>99</v>
      </c>
      <c r="B30" s="111"/>
      <c r="C30" s="111"/>
      <c r="D30" s="112"/>
      <c r="E30" s="111"/>
      <c r="F30" s="10"/>
      <c r="G30" s="113"/>
      <c r="H30" s="111"/>
      <c r="I30" s="114"/>
      <c r="J30" s="155"/>
      <c r="K30" s="155"/>
      <c r="L30" s="155"/>
      <c r="M30" s="114"/>
    </row>
    <row r="31" spans="1:7" ht="12.75">
      <c r="A31" s="115" t="s">
        <v>136</v>
      </c>
      <c r="F31"/>
      <c r="G31" s="116"/>
    </row>
    <row r="32" spans="1:7" ht="12.75">
      <c r="A32" s="115"/>
      <c r="F32"/>
      <c r="G32" s="116"/>
    </row>
    <row r="33" ht="5.25" customHeight="1" thickBot="1"/>
    <row r="34" spans="1:13" ht="12.75" thickBot="1">
      <c r="A34" s="117"/>
      <c r="B34" s="118" t="s">
        <v>68</v>
      </c>
      <c r="C34" s="118"/>
      <c r="D34" s="119"/>
      <c r="E34" s="118"/>
      <c r="F34" s="119"/>
      <c r="G34" s="118"/>
      <c r="H34" s="118"/>
      <c r="I34" s="120"/>
      <c r="J34" s="121" t="s">
        <v>69</v>
      </c>
      <c r="K34" s="122"/>
      <c r="L34" s="123"/>
      <c r="M34" s="124"/>
    </row>
    <row r="35" spans="1:13" ht="12.75" thickBot="1">
      <c r="A35" s="125" t="s">
        <v>70</v>
      </c>
      <c r="B35" s="126" t="s">
        <v>71</v>
      </c>
      <c r="C35" s="126" t="s">
        <v>72</v>
      </c>
      <c r="D35" s="127" t="s">
        <v>73</v>
      </c>
      <c r="E35" s="126" t="s">
        <v>74</v>
      </c>
      <c r="F35" s="127" t="s">
        <v>75</v>
      </c>
      <c r="G35" s="126" t="s">
        <v>76</v>
      </c>
      <c r="H35" s="126" t="s">
        <v>77</v>
      </c>
      <c r="I35" s="128" t="s">
        <v>78</v>
      </c>
      <c r="J35" s="127" t="s">
        <v>79</v>
      </c>
      <c r="K35" s="126" t="s">
        <v>76</v>
      </c>
      <c r="L35" s="129" t="s">
        <v>80</v>
      </c>
      <c r="M35" s="130" t="s">
        <v>10</v>
      </c>
    </row>
    <row r="36" spans="1:13" ht="5.25" customHeight="1">
      <c r="A36" s="131"/>
      <c r="B36" s="132"/>
      <c r="C36" s="133"/>
      <c r="D36" s="134"/>
      <c r="E36" s="133"/>
      <c r="F36" s="135"/>
      <c r="G36" s="133"/>
      <c r="H36" s="133"/>
      <c r="I36" s="135"/>
      <c r="J36" s="135"/>
      <c r="K36" s="135"/>
      <c r="L36" s="135"/>
      <c r="M36" s="136"/>
    </row>
    <row r="37" spans="1:13" ht="11.25">
      <c r="A37" s="137" t="s">
        <v>81</v>
      </c>
      <c r="B37" s="159">
        <v>8.01</v>
      </c>
      <c r="C37" s="160"/>
      <c r="D37" s="160"/>
      <c r="E37" s="160"/>
      <c r="F37" s="160"/>
      <c r="G37" s="160"/>
      <c r="H37" s="160"/>
      <c r="I37" s="160">
        <v>0</v>
      </c>
      <c r="J37" s="160">
        <v>0</v>
      </c>
      <c r="K37" s="160">
        <v>0</v>
      </c>
      <c r="L37" s="160">
        <v>0</v>
      </c>
      <c r="M37" s="156">
        <v>2.79</v>
      </c>
    </row>
    <row r="38" spans="1:13" ht="11.25">
      <c r="A38" s="137" t="s">
        <v>82</v>
      </c>
      <c r="B38" s="159">
        <v>38.16</v>
      </c>
      <c r="C38" s="160"/>
      <c r="D38" s="160"/>
      <c r="E38" s="160"/>
      <c r="F38" s="160"/>
      <c r="G38" s="160"/>
      <c r="H38" s="160"/>
      <c r="I38" s="160">
        <v>0</v>
      </c>
      <c r="J38" s="160">
        <v>0</v>
      </c>
      <c r="K38" s="160">
        <v>0</v>
      </c>
      <c r="L38" s="160">
        <v>0</v>
      </c>
      <c r="M38" s="156">
        <v>13.32</v>
      </c>
    </row>
    <row r="39" spans="1:13" ht="11.25">
      <c r="A39" s="137" t="s">
        <v>83</v>
      </c>
      <c r="B39" s="159">
        <v>17.6</v>
      </c>
      <c r="C39" s="160"/>
      <c r="D39" s="160"/>
      <c r="E39" s="160"/>
      <c r="F39" s="160"/>
      <c r="G39" s="160"/>
      <c r="H39" s="160"/>
      <c r="I39" s="160">
        <v>0</v>
      </c>
      <c r="J39" s="160">
        <v>0</v>
      </c>
      <c r="K39" s="160">
        <v>0</v>
      </c>
      <c r="L39" s="160">
        <v>0</v>
      </c>
      <c r="M39" s="156">
        <v>6.14</v>
      </c>
    </row>
    <row r="40" spans="1:13" ht="11.25">
      <c r="A40" s="137" t="s">
        <v>84</v>
      </c>
      <c r="B40" s="159">
        <v>3.41</v>
      </c>
      <c r="C40" s="160"/>
      <c r="D40" s="160"/>
      <c r="E40" s="160"/>
      <c r="F40" s="160"/>
      <c r="G40" s="160"/>
      <c r="H40" s="160"/>
      <c r="I40" s="160">
        <v>0</v>
      </c>
      <c r="J40" s="160">
        <v>0</v>
      </c>
      <c r="K40" s="160">
        <v>0</v>
      </c>
      <c r="L40" s="160">
        <v>0</v>
      </c>
      <c r="M40" s="156">
        <v>1.19</v>
      </c>
    </row>
    <row r="41" spans="1:13" ht="11.25">
      <c r="A41" s="137" t="s">
        <v>85</v>
      </c>
      <c r="B41" s="159">
        <v>0.14</v>
      </c>
      <c r="C41" s="160"/>
      <c r="D41" s="160"/>
      <c r="E41" s="160"/>
      <c r="F41" s="160"/>
      <c r="G41" s="160"/>
      <c r="H41" s="160"/>
      <c r="I41" s="160">
        <v>0</v>
      </c>
      <c r="J41" s="160">
        <v>0</v>
      </c>
      <c r="K41" s="160">
        <v>0</v>
      </c>
      <c r="L41" s="160">
        <v>0</v>
      </c>
      <c r="M41" s="156">
        <v>0.05</v>
      </c>
    </row>
    <row r="42" spans="1:13" ht="11.25">
      <c r="A42" s="137" t="s">
        <v>86</v>
      </c>
      <c r="B42" s="159">
        <v>0.77</v>
      </c>
      <c r="C42" s="160"/>
      <c r="D42" s="160"/>
      <c r="E42" s="160"/>
      <c r="F42" s="160"/>
      <c r="G42" s="160"/>
      <c r="H42" s="160"/>
      <c r="I42" s="160">
        <v>0</v>
      </c>
      <c r="J42" s="160">
        <v>0</v>
      </c>
      <c r="K42" s="160">
        <v>0</v>
      </c>
      <c r="L42" s="160">
        <v>0</v>
      </c>
      <c r="M42" s="156">
        <v>0.27</v>
      </c>
    </row>
    <row r="43" spans="1:13" ht="11.25">
      <c r="A43" s="137" t="s">
        <v>87</v>
      </c>
      <c r="B43" s="159">
        <v>2.73</v>
      </c>
      <c r="C43" s="160"/>
      <c r="D43" s="160"/>
      <c r="E43" s="160"/>
      <c r="F43" s="160"/>
      <c r="G43" s="160"/>
      <c r="H43" s="160"/>
      <c r="I43" s="160">
        <v>10.07</v>
      </c>
      <c r="J43" s="160">
        <v>0</v>
      </c>
      <c r="K43" s="160">
        <v>0</v>
      </c>
      <c r="L43" s="160">
        <v>0</v>
      </c>
      <c r="M43" s="156">
        <v>0.98</v>
      </c>
    </row>
    <row r="44" spans="1:13" ht="11.25">
      <c r="A44" s="137" t="s">
        <v>123</v>
      </c>
      <c r="B44" s="159">
        <v>2.27</v>
      </c>
      <c r="C44" s="160"/>
      <c r="D44" s="160"/>
      <c r="E44" s="160"/>
      <c r="F44" s="160"/>
      <c r="G44" s="160"/>
      <c r="H44" s="160"/>
      <c r="I44" s="160">
        <v>0</v>
      </c>
      <c r="J44" s="160">
        <v>0</v>
      </c>
      <c r="K44" s="160">
        <v>0</v>
      </c>
      <c r="L44" s="160">
        <v>0</v>
      </c>
      <c r="M44" s="156">
        <v>0.79</v>
      </c>
    </row>
    <row r="45" spans="1:13" ht="11.25">
      <c r="A45" s="137" t="s">
        <v>88</v>
      </c>
      <c r="B45" s="159">
        <v>0.63</v>
      </c>
      <c r="C45" s="160"/>
      <c r="D45" s="160"/>
      <c r="E45" s="160"/>
      <c r="F45" s="160"/>
      <c r="G45" s="160"/>
      <c r="H45" s="160"/>
      <c r="I45" s="160">
        <v>0</v>
      </c>
      <c r="J45" s="160">
        <v>0</v>
      </c>
      <c r="K45" s="160">
        <v>1.84</v>
      </c>
      <c r="L45" s="160">
        <v>1</v>
      </c>
      <c r="M45" s="156">
        <v>1.36</v>
      </c>
    </row>
    <row r="46" spans="1:13" ht="11.25">
      <c r="A46" s="137" t="s">
        <v>89</v>
      </c>
      <c r="B46" s="159">
        <v>2.92</v>
      </c>
      <c r="C46" s="160"/>
      <c r="D46" s="160"/>
      <c r="E46" s="160"/>
      <c r="F46" s="160"/>
      <c r="G46" s="160"/>
      <c r="H46" s="160"/>
      <c r="I46" s="160">
        <v>89.93</v>
      </c>
      <c r="J46" s="160">
        <v>0</v>
      </c>
      <c r="K46" s="160">
        <v>0</v>
      </c>
      <c r="L46" s="160">
        <v>0</v>
      </c>
      <c r="M46" s="156">
        <v>1.27</v>
      </c>
    </row>
    <row r="47" spans="1:13" ht="11.25">
      <c r="A47" s="137" t="s">
        <v>90</v>
      </c>
      <c r="B47" s="159">
        <v>4.98</v>
      </c>
      <c r="C47" s="160"/>
      <c r="D47" s="160"/>
      <c r="E47" s="160"/>
      <c r="F47" s="160"/>
      <c r="G47" s="160"/>
      <c r="H47" s="160"/>
      <c r="I47" s="160">
        <v>0</v>
      </c>
      <c r="J47" s="160">
        <v>0</v>
      </c>
      <c r="K47" s="160">
        <v>0</v>
      </c>
      <c r="L47" s="160">
        <v>0</v>
      </c>
      <c r="M47" s="156">
        <v>1.74</v>
      </c>
    </row>
    <row r="48" spans="1:13" ht="11.25">
      <c r="A48" s="137" t="s">
        <v>91</v>
      </c>
      <c r="B48" s="159">
        <v>0</v>
      </c>
      <c r="C48" s="160"/>
      <c r="D48" s="160"/>
      <c r="E48" s="160"/>
      <c r="F48" s="160"/>
      <c r="G48" s="160"/>
      <c r="H48" s="160"/>
      <c r="I48" s="160">
        <v>0</v>
      </c>
      <c r="J48" s="160">
        <v>83.33</v>
      </c>
      <c r="K48" s="160">
        <v>86.49</v>
      </c>
      <c r="L48" s="160">
        <v>81.59</v>
      </c>
      <c r="M48" s="156">
        <v>55.84</v>
      </c>
    </row>
    <row r="49" spans="1:13" ht="11.25">
      <c r="A49" s="137" t="s">
        <v>92</v>
      </c>
      <c r="B49" s="159">
        <v>16.19</v>
      </c>
      <c r="C49" s="160"/>
      <c r="D49" s="160"/>
      <c r="E49" s="160"/>
      <c r="F49" s="160"/>
      <c r="G49" s="160"/>
      <c r="H49" s="160"/>
      <c r="I49" s="160">
        <v>0</v>
      </c>
      <c r="J49" s="160">
        <v>0</v>
      </c>
      <c r="K49" s="160">
        <v>0</v>
      </c>
      <c r="L49" s="160">
        <v>0</v>
      </c>
      <c r="M49" s="156">
        <v>5.65</v>
      </c>
    </row>
    <row r="50" spans="1:13" ht="11.25">
      <c r="A50" s="137" t="s">
        <v>122</v>
      </c>
      <c r="B50" s="159">
        <v>0.72</v>
      </c>
      <c r="C50" s="160"/>
      <c r="D50" s="160"/>
      <c r="E50" s="160"/>
      <c r="F50" s="160"/>
      <c r="G50" s="160"/>
      <c r="H50" s="160"/>
      <c r="I50" s="160">
        <v>0</v>
      </c>
      <c r="J50" s="160">
        <v>16.67</v>
      </c>
      <c r="K50" s="160">
        <v>11.67</v>
      </c>
      <c r="L50" s="160">
        <v>17.41</v>
      </c>
      <c r="M50" s="156">
        <v>8.09</v>
      </c>
    </row>
    <row r="51" spans="1:13" ht="11.25">
      <c r="A51" s="137" t="s">
        <v>93</v>
      </c>
      <c r="B51" s="159">
        <v>0.74</v>
      </c>
      <c r="C51" s="160"/>
      <c r="D51" s="160"/>
      <c r="E51" s="160"/>
      <c r="F51" s="160"/>
      <c r="G51" s="160"/>
      <c r="H51" s="160"/>
      <c r="I51" s="160">
        <v>0</v>
      </c>
      <c r="J51" s="160">
        <v>0</v>
      </c>
      <c r="K51" s="160">
        <v>0</v>
      </c>
      <c r="L51" s="160">
        <v>0</v>
      </c>
      <c r="M51" s="156">
        <v>0.26</v>
      </c>
    </row>
    <row r="52" spans="1:13" ht="11.25">
      <c r="A52" s="137" t="s">
        <v>94</v>
      </c>
      <c r="B52" s="159">
        <v>0.14</v>
      </c>
      <c r="C52" s="160"/>
      <c r="D52" s="160"/>
      <c r="E52" s="160"/>
      <c r="F52" s="160"/>
      <c r="G52" s="160"/>
      <c r="H52" s="160"/>
      <c r="I52" s="160">
        <v>0</v>
      </c>
      <c r="J52" s="160">
        <v>0</v>
      </c>
      <c r="K52" s="160">
        <v>0</v>
      </c>
      <c r="L52" s="160">
        <v>0</v>
      </c>
      <c r="M52" s="156">
        <v>0.05</v>
      </c>
    </row>
    <row r="53" spans="1:13" ht="11.25">
      <c r="A53" s="137" t="s">
        <v>95</v>
      </c>
      <c r="B53" s="159">
        <v>0.26</v>
      </c>
      <c r="C53" s="160"/>
      <c r="D53" s="160"/>
      <c r="E53" s="160"/>
      <c r="F53" s="160"/>
      <c r="G53" s="160"/>
      <c r="H53" s="160"/>
      <c r="I53" s="160">
        <v>0</v>
      </c>
      <c r="J53" s="160">
        <v>0</v>
      </c>
      <c r="K53" s="160">
        <v>0</v>
      </c>
      <c r="L53" s="160">
        <v>0</v>
      </c>
      <c r="M53" s="156">
        <v>0.09</v>
      </c>
    </row>
    <row r="54" spans="1:13" ht="11.25">
      <c r="A54" s="137" t="s">
        <v>96</v>
      </c>
      <c r="B54" s="159">
        <v>0.33</v>
      </c>
      <c r="C54" s="160"/>
      <c r="D54" s="160"/>
      <c r="E54" s="160"/>
      <c r="F54" s="160"/>
      <c r="G54" s="160"/>
      <c r="H54" s="160"/>
      <c r="I54" s="160">
        <v>0</v>
      </c>
      <c r="J54" s="160">
        <v>0</v>
      </c>
      <c r="K54" s="160">
        <v>0</v>
      </c>
      <c r="L54" s="160">
        <v>0</v>
      </c>
      <c r="M54" s="156">
        <v>0.12</v>
      </c>
    </row>
    <row r="55" spans="1:13" ht="5.25" customHeight="1" thickBot="1">
      <c r="A55" s="142"/>
      <c r="B55" s="161"/>
      <c r="C55" s="162"/>
      <c r="D55" s="163"/>
      <c r="E55" s="162"/>
      <c r="F55" s="162"/>
      <c r="G55" s="162"/>
      <c r="H55" s="162"/>
      <c r="I55" s="162"/>
      <c r="J55" s="162"/>
      <c r="K55" s="162"/>
      <c r="L55" s="162"/>
      <c r="M55" s="164"/>
    </row>
    <row r="56" spans="1:13" ht="12" thickBot="1">
      <c r="A56" s="157" t="s">
        <v>97</v>
      </c>
      <c r="B56" s="165">
        <v>100</v>
      </c>
      <c r="C56" s="165"/>
      <c r="D56" s="165"/>
      <c r="E56" s="165"/>
      <c r="F56" s="165"/>
      <c r="G56" s="165"/>
      <c r="H56" s="165"/>
      <c r="I56" s="165">
        <v>100</v>
      </c>
      <c r="J56" s="165">
        <v>100</v>
      </c>
      <c r="K56" s="165">
        <v>100</v>
      </c>
      <c r="L56" s="165">
        <v>100</v>
      </c>
      <c r="M56" s="166">
        <v>100</v>
      </c>
    </row>
    <row r="57" spans="2:13" ht="11.25">
      <c r="B57" s="168"/>
      <c r="C57" s="168"/>
      <c r="D57" s="169"/>
      <c r="E57" s="168"/>
      <c r="F57" s="168"/>
      <c r="G57" s="168"/>
      <c r="H57" s="168"/>
      <c r="I57" s="168"/>
      <c r="J57" s="168"/>
      <c r="K57" s="168"/>
      <c r="L57" s="168"/>
      <c r="M57" s="168"/>
    </row>
  </sheetData>
  <printOptions/>
  <pageMargins left="0.21" right="0.2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A61" sqref="A61"/>
    </sheetView>
  </sheetViews>
  <sheetFormatPr defaultColWidth="11.421875" defaultRowHeight="12.75"/>
  <cols>
    <col min="1" max="1" width="58.00390625" style="0" customWidth="1"/>
    <col min="5" max="5" width="9.00390625" style="0" customWidth="1"/>
    <col min="6" max="6" width="9.8515625" style="0" customWidth="1"/>
    <col min="7" max="7" width="3.8515625" style="0" customWidth="1"/>
    <col min="9" max="9" width="9.57421875" style="0" customWidth="1"/>
    <col min="10" max="10" width="10.28125" style="0" customWidth="1"/>
  </cols>
  <sheetData>
    <row r="1" spans="1:13" ht="12.75">
      <c r="A1" s="49"/>
      <c r="B1" s="49"/>
      <c r="C1" s="50" t="s">
        <v>119</v>
      </c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2.75">
      <c r="A2" s="49"/>
      <c r="B2" s="49"/>
      <c r="C2" s="50" t="s">
        <v>117</v>
      </c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2.75">
      <c r="A3" s="49"/>
      <c r="B3" s="49"/>
      <c r="C3" s="51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2.75">
      <c r="A4" s="49"/>
      <c r="B4" s="49"/>
      <c r="C4" s="52" t="s">
        <v>137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2.75">
      <c r="A7" s="53"/>
      <c r="B7" s="54"/>
      <c r="C7" s="54"/>
      <c r="D7" s="54"/>
      <c r="E7" s="55" t="s">
        <v>131</v>
      </c>
      <c r="F7" s="54"/>
      <c r="G7" s="54"/>
      <c r="H7" s="54"/>
      <c r="I7" s="56"/>
      <c r="J7" s="53"/>
      <c r="K7" s="56"/>
      <c r="L7" s="58"/>
      <c r="M7" s="58"/>
    </row>
    <row r="8" spans="1:13" ht="12.75">
      <c r="A8" s="57"/>
      <c r="B8" s="58"/>
      <c r="C8" s="58"/>
      <c r="D8" s="58"/>
      <c r="E8" s="58"/>
      <c r="F8" s="58"/>
      <c r="G8" s="58"/>
      <c r="H8" s="58"/>
      <c r="I8" s="59"/>
      <c r="J8" s="60" t="s">
        <v>13</v>
      </c>
      <c r="K8" s="59"/>
      <c r="L8" s="105"/>
      <c r="M8" s="58"/>
    </row>
    <row r="9" spans="1:13" ht="12.75">
      <c r="A9" s="57" t="s">
        <v>118</v>
      </c>
      <c r="B9" s="61" t="s">
        <v>115</v>
      </c>
      <c r="C9" s="62"/>
      <c r="D9" s="63" t="s">
        <v>100</v>
      </c>
      <c r="E9" s="64"/>
      <c r="F9" s="62"/>
      <c r="G9" s="63" t="s">
        <v>101</v>
      </c>
      <c r="H9" s="64"/>
      <c r="I9" s="65" t="s">
        <v>102</v>
      </c>
      <c r="J9" s="60" t="s">
        <v>14</v>
      </c>
      <c r="K9" s="66" t="s">
        <v>103</v>
      </c>
      <c r="L9" s="105"/>
      <c r="M9" s="105"/>
    </row>
    <row r="10" spans="1:13" ht="12.75">
      <c r="A10" s="67"/>
      <c r="B10" s="67"/>
      <c r="C10" s="63" t="s">
        <v>3</v>
      </c>
      <c r="D10" s="63" t="s">
        <v>104</v>
      </c>
      <c r="E10" s="65" t="s">
        <v>4</v>
      </c>
      <c r="F10" s="63" t="s">
        <v>6</v>
      </c>
      <c r="G10" s="63"/>
      <c r="H10" s="65" t="s">
        <v>105</v>
      </c>
      <c r="I10" s="68" t="s">
        <v>8</v>
      </c>
      <c r="J10" s="69" t="s">
        <v>11</v>
      </c>
      <c r="K10" s="70"/>
      <c r="L10" s="105"/>
      <c r="M10" s="58"/>
    </row>
    <row r="11" spans="1:13" ht="12.75">
      <c r="A11" s="57"/>
      <c r="B11" s="71"/>
      <c r="C11" s="72"/>
      <c r="D11" s="72"/>
      <c r="E11" s="73"/>
      <c r="F11" s="72"/>
      <c r="G11" s="72"/>
      <c r="H11" s="74"/>
      <c r="I11" s="74"/>
      <c r="J11" s="71"/>
      <c r="K11" s="74"/>
      <c r="L11" s="72"/>
      <c r="M11" s="72"/>
    </row>
    <row r="12" spans="1:13" ht="12.75">
      <c r="A12" s="57" t="s">
        <v>54</v>
      </c>
      <c r="B12" s="71">
        <v>5543.73</v>
      </c>
      <c r="C12" s="72"/>
      <c r="D12" s="72"/>
      <c r="E12" s="74"/>
      <c r="F12" s="72"/>
      <c r="G12" s="72"/>
      <c r="H12" s="74"/>
      <c r="I12" s="74"/>
      <c r="J12" s="71"/>
      <c r="K12" s="74">
        <v>5543.73</v>
      </c>
      <c r="L12" s="72"/>
      <c r="M12" s="72"/>
    </row>
    <row r="13" spans="1:13" ht="12.75">
      <c r="A13" s="57" t="s">
        <v>106</v>
      </c>
      <c r="B13" s="71">
        <v>1891.32</v>
      </c>
      <c r="C13" s="72"/>
      <c r="D13" s="72"/>
      <c r="E13" s="74"/>
      <c r="F13" s="72"/>
      <c r="G13" s="72"/>
      <c r="H13" s="74"/>
      <c r="I13" s="74"/>
      <c r="J13" s="71">
        <v>447.74</v>
      </c>
      <c r="K13" s="74">
        <v>2339.06</v>
      </c>
      <c r="L13" s="72"/>
      <c r="M13" s="72"/>
    </row>
    <row r="14" spans="1:13" ht="12.75">
      <c r="A14" s="57" t="s">
        <v>62</v>
      </c>
      <c r="B14" s="71">
        <v>5144.58</v>
      </c>
      <c r="C14" s="72"/>
      <c r="D14" s="72"/>
      <c r="E14" s="74"/>
      <c r="F14" s="72"/>
      <c r="G14" s="72"/>
      <c r="H14" s="74"/>
      <c r="I14" s="74"/>
      <c r="J14" s="71"/>
      <c r="K14" s="74">
        <v>5144.58</v>
      </c>
      <c r="L14" s="72"/>
      <c r="M14" s="72"/>
    </row>
    <row r="15" spans="1:13" ht="12.75">
      <c r="A15" s="57" t="s">
        <v>107</v>
      </c>
      <c r="B15" s="71">
        <v>73.5</v>
      </c>
      <c r="C15" s="72"/>
      <c r="D15" s="72"/>
      <c r="E15" s="74"/>
      <c r="F15" s="72"/>
      <c r="G15" s="72"/>
      <c r="H15" s="74"/>
      <c r="I15" s="74"/>
      <c r="J15" s="71"/>
      <c r="K15" s="74">
        <v>73.5</v>
      </c>
      <c r="L15" s="72"/>
      <c r="M15" s="72"/>
    </row>
    <row r="16" spans="1:13" ht="12.75">
      <c r="A16" s="57" t="s">
        <v>108</v>
      </c>
      <c r="B16" s="71">
        <v>5156.09</v>
      </c>
      <c r="C16" s="72"/>
      <c r="D16" s="72"/>
      <c r="E16" s="74"/>
      <c r="F16" s="72"/>
      <c r="G16" s="72"/>
      <c r="H16" s="74"/>
      <c r="I16" s="74"/>
      <c r="J16" s="71"/>
      <c r="K16" s="74">
        <v>5156.09</v>
      </c>
      <c r="L16" s="72"/>
      <c r="M16" s="72"/>
    </row>
    <row r="17" spans="1:13" ht="12.75">
      <c r="A17" s="57" t="s">
        <v>66</v>
      </c>
      <c r="B17" s="71">
        <v>59206.83</v>
      </c>
      <c r="C17" s="72"/>
      <c r="D17" s="72"/>
      <c r="E17" s="74"/>
      <c r="F17" s="72"/>
      <c r="G17" s="72"/>
      <c r="H17" s="74"/>
      <c r="I17" s="74"/>
      <c r="J17" s="71"/>
      <c r="K17" s="74">
        <v>59206.83</v>
      </c>
      <c r="L17" s="72"/>
      <c r="M17" s="72"/>
    </row>
    <row r="18" spans="1:13" ht="12.75">
      <c r="A18" s="57" t="s">
        <v>55</v>
      </c>
      <c r="B18" s="71">
        <v>15.22</v>
      </c>
      <c r="C18" s="72"/>
      <c r="D18" s="72"/>
      <c r="E18" s="74"/>
      <c r="F18" s="72"/>
      <c r="G18" s="72"/>
      <c r="H18" s="74"/>
      <c r="I18" s="74"/>
      <c r="J18" s="71"/>
      <c r="K18" s="74">
        <v>15.22</v>
      </c>
      <c r="L18" s="72"/>
      <c r="M18" s="72"/>
    </row>
    <row r="19" spans="1:13" ht="12.75">
      <c r="A19" s="57"/>
      <c r="B19" s="71"/>
      <c r="C19" s="72"/>
      <c r="D19" s="72"/>
      <c r="E19" s="74"/>
      <c r="F19" s="72"/>
      <c r="G19" s="72"/>
      <c r="H19" s="74"/>
      <c r="I19" s="74"/>
      <c r="J19" s="71"/>
      <c r="K19" s="74">
        <f>SUM(K12:K18)</f>
        <v>77479.01000000001</v>
      </c>
      <c r="L19" s="72"/>
      <c r="M19" s="72"/>
    </row>
    <row r="20" spans="1:13" ht="12.75">
      <c r="A20" s="53" t="s">
        <v>10</v>
      </c>
      <c r="B20" s="104">
        <v>77031.27</v>
      </c>
      <c r="C20" s="76"/>
      <c r="D20" s="76"/>
      <c r="E20" s="77"/>
      <c r="F20" s="76"/>
      <c r="G20" s="76"/>
      <c r="H20" s="77"/>
      <c r="I20" s="77"/>
      <c r="J20" s="75">
        <f>SUM(J12:J18)</f>
        <v>447.74</v>
      </c>
      <c r="K20" s="77">
        <v>77479.01</v>
      </c>
      <c r="L20" s="106"/>
      <c r="M20" s="106"/>
    </row>
    <row r="21" spans="1:13" ht="12.75">
      <c r="A21" s="67" t="s">
        <v>20</v>
      </c>
      <c r="B21" s="78">
        <v>38724.79</v>
      </c>
      <c r="C21" s="79"/>
      <c r="D21" s="79"/>
      <c r="E21" s="80"/>
      <c r="F21" s="79"/>
      <c r="G21" s="79"/>
      <c r="H21" s="80"/>
      <c r="I21" s="80"/>
      <c r="J21" s="78">
        <v>514.03</v>
      </c>
      <c r="K21" s="80">
        <v>39238.82</v>
      </c>
      <c r="L21" s="106"/>
      <c r="M21" s="106"/>
    </row>
    <row r="22" spans="1:13" ht="12.75">
      <c r="A22" s="49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2.75">
      <c r="A23" s="82" t="s">
        <v>109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12.75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13" ht="12.75">
      <c r="A25" s="82" t="s">
        <v>120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1:13" ht="12.75">
      <c r="A26" s="82" t="s">
        <v>110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12.7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ht="12.75">
      <c r="A28" s="82" t="s">
        <v>111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</row>
    <row r="29" spans="1:13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1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12.75">
      <c r="A32" s="49"/>
      <c r="B32" s="49"/>
      <c r="C32" s="50"/>
      <c r="D32" s="49"/>
      <c r="E32" s="49"/>
      <c r="F32" s="49"/>
      <c r="G32" s="49"/>
      <c r="H32" s="49"/>
      <c r="I32" s="49"/>
      <c r="J32" s="49"/>
      <c r="K32" s="49"/>
    </row>
    <row r="33" spans="1:11" ht="12.75">
      <c r="A33" s="49"/>
      <c r="B33" s="49"/>
      <c r="C33" s="50"/>
      <c r="D33" s="49"/>
      <c r="E33" s="49"/>
      <c r="F33" s="49"/>
      <c r="G33" s="49"/>
      <c r="H33" s="49"/>
      <c r="I33" s="49"/>
      <c r="J33" s="49"/>
      <c r="K33" s="49"/>
    </row>
    <row r="34" spans="1:11" ht="12.75">
      <c r="A34" s="49"/>
      <c r="B34" s="49"/>
      <c r="C34" s="51"/>
      <c r="D34" s="49"/>
      <c r="E34" s="49"/>
      <c r="F34" s="49"/>
      <c r="G34" s="49"/>
      <c r="H34" s="49"/>
      <c r="I34" s="49"/>
      <c r="J34" s="49"/>
      <c r="K34" s="49"/>
    </row>
    <row r="35" spans="1:11" ht="12.75">
      <c r="A35" s="49"/>
      <c r="B35" s="49"/>
      <c r="C35" s="52"/>
      <c r="D35" s="49"/>
      <c r="E35" s="49"/>
      <c r="F35" s="49"/>
      <c r="G35" s="49"/>
      <c r="H35" s="49"/>
      <c r="I35" s="49"/>
      <c r="J35" s="49"/>
      <c r="K35" s="49"/>
    </row>
    <row r="36" spans="1:11" ht="12.75">
      <c r="A36" s="49"/>
      <c r="B36" s="49"/>
      <c r="C36" s="50" t="s">
        <v>112</v>
      </c>
      <c r="D36" s="49"/>
      <c r="E36" s="49"/>
      <c r="F36" s="49"/>
      <c r="G36" s="49"/>
      <c r="H36" s="49"/>
      <c r="I36" s="49"/>
      <c r="J36" s="49"/>
      <c r="K36" s="49"/>
    </row>
    <row r="37" spans="1:11" ht="12.75">
      <c r="A37" s="49"/>
      <c r="B37" s="49"/>
      <c r="C37" s="50" t="s">
        <v>113</v>
      </c>
      <c r="D37" s="49"/>
      <c r="E37" s="49"/>
      <c r="F37" s="49"/>
      <c r="G37" s="49"/>
      <c r="H37" s="49"/>
      <c r="I37" s="49"/>
      <c r="J37" s="49"/>
      <c r="K37" s="49"/>
    </row>
    <row r="38" spans="1:11" ht="12.75">
      <c r="A38" s="49"/>
      <c r="B38" s="49"/>
      <c r="C38" s="51"/>
      <c r="D38" s="49"/>
      <c r="E38" s="49"/>
      <c r="F38" s="49"/>
      <c r="G38" s="49"/>
      <c r="H38" s="49"/>
      <c r="I38" s="49"/>
      <c r="J38" s="49"/>
      <c r="K38" s="49"/>
    </row>
    <row r="39" spans="1:11" ht="12.75">
      <c r="A39" s="49"/>
      <c r="B39" s="49"/>
      <c r="C39" s="52" t="s">
        <v>137</v>
      </c>
      <c r="D39" s="49"/>
      <c r="E39" s="49"/>
      <c r="F39" s="49"/>
      <c r="G39" s="49"/>
      <c r="H39" s="49"/>
      <c r="I39" s="49"/>
      <c r="J39" s="49"/>
      <c r="K39" s="49"/>
    </row>
    <row r="40" spans="1:11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ht="12.75">
      <c r="A42" s="53"/>
      <c r="B42" s="54"/>
      <c r="C42" s="54"/>
      <c r="D42" s="54"/>
      <c r="E42" s="55" t="s">
        <v>114</v>
      </c>
      <c r="F42" s="54"/>
      <c r="G42" s="54"/>
      <c r="H42" s="54"/>
      <c r="I42" s="56"/>
      <c r="J42" s="53"/>
      <c r="K42" s="56"/>
    </row>
    <row r="43" spans="1:11" ht="12.75">
      <c r="A43" s="57"/>
      <c r="B43" s="58"/>
      <c r="C43" s="58"/>
      <c r="D43" s="58"/>
      <c r="E43" s="58"/>
      <c r="F43" s="58"/>
      <c r="G43" s="58"/>
      <c r="H43" s="58"/>
      <c r="I43" s="59"/>
      <c r="J43" s="60" t="s">
        <v>13</v>
      </c>
      <c r="K43" s="59"/>
    </row>
    <row r="44" spans="1:11" ht="12.75">
      <c r="A44" s="57" t="s">
        <v>118</v>
      </c>
      <c r="B44" s="61" t="s">
        <v>115</v>
      </c>
      <c r="C44" s="62"/>
      <c r="D44" s="63" t="s">
        <v>100</v>
      </c>
      <c r="E44" s="64"/>
      <c r="F44" s="62"/>
      <c r="G44" s="63" t="s">
        <v>101</v>
      </c>
      <c r="H44" s="64"/>
      <c r="I44" s="65" t="s">
        <v>102</v>
      </c>
      <c r="J44" s="60" t="s">
        <v>14</v>
      </c>
      <c r="K44" s="66" t="s">
        <v>103</v>
      </c>
    </row>
    <row r="45" spans="1:11" ht="12.75">
      <c r="A45" s="67"/>
      <c r="B45" s="67"/>
      <c r="C45" s="63" t="s">
        <v>3</v>
      </c>
      <c r="D45" s="63" t="s">
        <v>104</v>
      </c>
      <c r="E45" s="65" t="s">
        <v>4</v>
      </c>
      <c r="F45" s="63" t="s">
        <v>6</v>
      </c>
      <c r="G45" s="63"/>
      <c r="H45" s="65" t="s">
        <v>105</v>
      </c>
      <c r="I45" s="68" t="s">
        <v>8</v>
      </c>
      <c r="J45" s="69" t="s">
        <v>11</v>
      </c>
      <c r="K45" s="70"/>
    </row>
    <row r="46" spans="1:11" ht="12.75">
      <c r="A46" s="57"/>
      <c r="B46" s="71"/>
      <c r="C46" s="72"/>
      <c r="D46" s="72"/>
      <c r="E46" s="73"/>
      <c r="F46" s="72"/>
      <c r="G46" s="72"/>
      <c r="H46" s="74"/>
      <c r="I46" s="74"/>
      <c r="J46" s="71"/>
      <c r="K46" s="74"/>
    </row>
    <row r="47" spans="1:11" ht="12.75">
      <c r="A47" s="57" t="s">
        <v>54</v>
      </c>
      <c r="B47" s="84">
        <v>7.201</v>
      </c>
      <c r="C47" s="85"/>
      <c r="D47" s="85"/>
      <c r="E47" s="86"/>
      <c r="F47" s="85"/>
      <c r="G47" s="85"/>
      <c r="H47" s="86"/>
      <c r="I47" s="86"/>
      <c r="J47" s="84"/>
      <c r="K47" s="86">
        <v>7.16</v>
      </c>
    </row>
    <row r="48" spans="1:11" ht="12.75">
      <c r="A48" s="57" t="s">
        <v>106</v>
      </c>
      <c r="B48" s="84">
        <v>2.46</v>
      </c>
      <c r="C48" s="85"/>
      <c r="D48" s="85"/>
      <c r="E48" s="86"/>
      <c r="F48" s="85"/>
      <c r="G48" s="85"/>
      <c r="H48" s="86"/>
      <c r="I48" s="86"/>
      <c r="J48" s="84">
        <v>100.005</v>
      </c>
      <c r="K48" s="86">
        <v>3.023</v>
      </c>
    </row>
    <row r="49" spans="1:11" ht="12.75">
      <c r="A49" s="57" t="s">
        <v>62</v>
      </c>
      <c r="B49" s="84">
        <v>6.683</v>
      </c>
      <c r="C49" s="85"/>
      <c r="D49" s="85"/>
      <c r="E49" s="86"/>
      <c r="F49" s="85"/>
      <c r="G49" s="85"/>
      <c r="H49" s="86"/>
      <c r="I49" s="86"/>
      <c r="J49" s="84"/>
      <c r="K49" s="86">
        <v>6.644</v>
      </c>
    </row>
    <row r="50" spans="1:11" ht="12.75">
      <c r="A50" s="57" t="s">
        <v>107</v>
      </c>
      <c r="B50" s="84">
        <v>0.1</v>
      </c>
      <c r="C50" s="85"/>
      <c r="D50" s="85"/>
      <c r="E50" s="86"/>
      <c r="F50" s="85"/>
      <c r="G50" s="85"/>
      <c r="H50" s="86"/>
      <c r="I50" s="86"/>
      <c r="J50" s="84"/>
      <c r="K50" s="86">
        <v>0.099</v>
      </c>
    </row>
    <row r="51" spans="1:11" ht="12.75">
      <c r="A51" s="57" t="s">
        <v>108</v>
      </c>
      <c r="B51" s="84">
        <v>6.698</v>
      </c>
      <c r="C51" s="85"/>
      <c r="D51" s="85"/>
      <c r="E51" s="86"/>
      <c r="F51" s="85"/>
      <c r="G51" s="85"/>
      <c r="H51" s="86"/>
      <c r="I51" s="86"/>
      <c r="J51" s="84"/>
      <c r="K51" s="86">
        <v>6.659</v>
      </c>
    </row>
    <row r="52" spans="1:11" ht="12.75">
      <c r="A52" s="57" t="s">
        <v>66</v>
      </c>
      <c r="B52" s="84">
        <v>76.865</v>
      </c>
      <c r="C52" s="85"/>
      <c r="D52" s="85"/>
      <c r="E52" s="86"/>
      <c r="F52" s="85"/>
      <c r="G52" s="85"/>
      <c r="H52" s="86"/>
      <c r="I52" s="86"/>
      <c r="J52" s="84"/>
      <c r="K52" s="86">
        <v>76.421</v>
      </c>
    </row>
    <row r="53" spans="1:11" ht="12.75">
      <c r="A53" s="57" t="s">
        <v>55</v>
      </c>
      <c r="B53" s="84">
        <v>0.024</v>
      </c>
      <c r="C53" s="85"/>
      <c r="D53" s="85"/>
      <c r="E53" s="86"/>
      <c r="F53" s="85"/>
      <c r="G53" s="85"/>
      <c r="H53" s="86"/>
      <c r="I53" s="86"/>
      <c r="J53" s="84"/>
      <c r="K53" s="86">
        <v>0.024</v>
      </c>
    </row>
    <row r="54" spans="1:11" ht="12.75">
      <c r="A54" s="57"/>
      <c r="B54" s="84"/>
      <c r="C54" s="85"/>
      <c r="D54" s="85"/>
      <c r="E54" s="86"/>
      <c r="F54" s="85"/>
      <c r="G54" s="85"/>
      <c r="H54" s="86"/>
      <c r="I54" s="86"/>
      <c r="J54" s="84"/>
      <c r="K54" s="86"/>
    </row>
    <row r="55" spans="1:11" ht="12.75">
      <c r="A55" s="53" t="s">
        <v>10</v>
      </c>
      <c r="B55" s="87">
        <v>100</v>
      </c>
      <c r="C55" s="88"/>
      <c r="D55" s="88"/>
      <c r="E55" s="89"/>
      <c r="F55" s="88"/>
      <c r="G55" s="88"/>
      <c r="H55" s="89"/>
      <c r="I55" s="89"/>
      <c r="J55" s="87">
        <v>100</v>
      </c>
      <c r="K55" s="89">
        <v>100</v>
      </c>
    </row>
    <row r="56" spans="1:11" ht="12.75">
      <c r="A56" s="67" t="s">
        <v>138</v>
      </c>
      <c r="B56" s="90">
        <v>77031.275</v>
      </c>
      <c r="C56" s="91"/>
      <c r="D56" s="91"/>
      <c r="E56" s="92"/>
      <c r="F56" s="91"/>
      <c r="G56" s="91"/>
      <c r="H56" s="92"/>
      <c r="I56" s="92"/>
      <c r="J56" s="90">
        <v>447.74</v>
      </c>
      <c r="K56" s="92">
        <v>77479.01</v>
      </c>
    </row>
    <row r="57" spans="1:11" ht="12.75">
      <c r="A57" s="49"/>
      <c r="B57" s="81"/>
      <c r="C57" s="81"/>
      <c r="D57" s="81"/>
      <c r="E57" s="81"/>
      <c r="F57" s="81"/>
      <c r="G57" s="81"/>
      <c r="H57" s="81"/>
      <c r="I57" s="81"/>
      <c r="J57" s="81"/>
      <c r="K57" s="81"/>
    </row>
    <row r="58" spans="1:11" ht="12.75">
      <c r="A58" s="82" t="s">
        <v>109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</row>
    <row r="59" spans="1:11" ht="12.75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83"/>
    </row>
    <row r="60" spans="1:11" ht="12.75">
      <c r="A60" s="82" t="s">
        <v>116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</row>
    <row r="61" spans="1:11" ht="12.75">
      <c r="A61" s="82" t="s">
        <v>121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</row>
    <row r="62" spans="1:11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</row>
    <row r="63" spans="1:11" ht="12.75">
      <c r="A63" s="82" t="s">
        <v>111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</row>
  </sheetData>
  <printOptions/>
  <pageMargins left="0.25" right="0.26" top="0.984251968503937" bottom="0.98425196850393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Valores y Seguros</dc:creator>
  <cp:keywords/>
  <dc:description/>
  <cp:lastModifiedBy>rgrodrig</cp:lastModifiedBy>
  <cp:lastPrinted>2005-05-09T20:17:50Z</cp:lastPrinted>
  <dcterms:created xsi:type="dcterms:W3CDTF">2000-01-11T17:03:23Z</dcterms:created>
  <dcterms:modified xsi:type="dcterms:W3CDTF">2005-06-02T17:13:27Z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-683352624</vt:i4>
  </property>
  <property fmtid="{D5CDD505-2E9C-101B-9397-08002B2CF9AE}" pid="3" name="_EmailSubject">
    <vt:lpwstr>ABRIL.05.xls</vt:lpwstr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PreviousAdHocReviewCycleID">
    <vt:i4>1217722854</vt:i4>
  </property>
  <property fmtid="{D5CDD505-2E9C-101B-9397-08002B2CF9AE}" pid="7" name="_ReviewingToolsShownOnce">
    <vt:lpwstr/>
  </property>
</Properties>
</file>