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20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fn.IFERROR" hidden="1">#NAME?</definedName>
    <definedName name="_xlfn.SUMIFS" hidden="1">#NAME?</definedName>
    <definedName name="_xlnm.Print_Area" localSheetId="0">'A-N° Sinies Denun'!$A$1:$E$28</definedName>
    <definedName name="_xlnm.Print_Area" localSheetId="1">'B-N° Sinies Pagad'!$A$1:$E$28</definedName>
    <definedName name="_xlnm.Print_Area" localSheetId="2">'C-N° Pers Sinies'!$A$1:$G$29</definedName>
    <definedName name="_xlnm.Print_Area" localSheetId="3">'D-Sinies Pag Direc'!$A$1:$H$30</definedName>
    <definedName name="_xlnm.Print_Area" localSheetId="4">'E-Costo Sin Direc'!$A$1:$F$30</definedName>
    <definedName name="_xlnm.Print_Area" localSheetId="5">'F-N° Seg Contrat'!$A$3:$I$29</definedName>
    <definedName name="_xlnm.Print_Area" localSheetId="6">'G-Prima Tot x Tip V'!$A$1:$I$29</definedName>
    <definedName name="_xlnm.Print_Area" localSheetId="7">'H-Prim Prom x Tip V'!$A$2:$I$28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<sst xmlns="http://schemas.openxmlformats.org/spreadsheetml/2006/main" count="148" uniqueCount="103">
  <si>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</si>
  <si>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</si>
  <si>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</si>
  <si>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</si>
  <si>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</si>
  <si>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</si>
  <si>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</si>
  <si>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</si>
  <si>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</si>
  <si>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</si>
  <si>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</si>
  <si>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</si>
  <si>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</si>
  <si>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</si>
  <si>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</si>
  <si>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</si>
  <si>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</si>
  <si>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</si>
  <si>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</si>
  <si>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</si>
  <si>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</si>
  <si>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</si>
  <si>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</si>
  <si>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</si>
  <si>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</si>
  <si>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</si>
  <si>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</si>
  <si>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</si>
  <si>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</si>
  <si>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</si>
  <si>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</si>
  <si>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</si>
  <si>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</si>
  <si>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</si>
  <si>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</si>
  <si>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</si>
  <si>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</si>
  <si>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</si>
  <si>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</si>
  <si>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</si>
  <si>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</si>
  <si>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</si>
  <si>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</si>
  <si>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</si>
  <si>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</si>
  <si>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</si>
  <si>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</si>
  <si>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</si>
  <si>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</si>
  <si>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</si>
  <si>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</si>
  <si>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</si>
  <si>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</si>
  <si>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</si>
  <si>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</si>
  <si>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</si>
  <si>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</si>
  <si>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</si>
  <si>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</si>
  <si>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</si>
  <si>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</si>
  <si>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</si>
  <si>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</si>
  <si>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</si>
  <si>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</si>
  <si>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</si>
  <si>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</si>
  <si>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</si>
  <si>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</si>
  <si>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</si>
  <si>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</si>
  <si>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</si>
  <si>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</si>
  <si>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</si>
  <si>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</si>
  <si>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</si>
  <si>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</si>
  <si>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</si>
  <si>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</si>
  <si>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</si>
  <si>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</si>
  <si>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</si>
  <si>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</si>
  <si>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</si>
  <si>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</si>
  <si>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</si>
  <si>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</si>
  <si>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</si>
  <si>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</si>
  <si>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Mutual de Seguros</t>
  </si>
  <si>
    <t>Chubb</t>
  </si>
  <si>
    <t>Bupa</t>
  </si>
  <si>
    <t>Porvenir</t>
  </si>
  <si>
    <t>FID</t>
  </si>
  <si>
    <t>(*) La Compañía Chilena Consolidada cambia su nombre a Zurich Chile Seguros Generales S.A</t>
  </si>
  <si>
    <t>Zurich Chile(*)</t>
  </si>
  <si>
    <t>BNP Paribas Cardif</t>
  </si>
  <si>
    <t xml:space="preserve">Zurich Santander </t>
  </si>
  <si>
    <t xml:space="preserve">      (entre el 1 de enero y  31 de diciembre de 2023)</t>
  </si>
  <si>
    <t xml:space="preserve">      (entre el 1 de enero y 31 de diciembre de 2023, montos expresados en miles de pesos de diciembre de 2023)</t>
  </si>
  <si>
    <t xml:space="preserve">      (entre el 1 de enero y 31 de diembre de 2023, montos expresados en  pesos de diciembre de 2023)</t>
  </si>
  <si>
    <t>Suramericana G</t>
  </si>
  <si>
    <t>Suramericana V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</si>
</sst>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  <numFmt numFmtId="172" formatCode="#,##0.0"/>
    <numFmt numFmtId="173" formatCode="#,##0_ ;\-#,##0\ "/>
    <numFmt numFmtId="174" formatCode="#,##0_ ;[Red]\-#,##0\ "/>
    <numFmt numFmtId="175" formatCode="0_ ;[Red]\-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3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5"/>
      <name val="Calibri"/>
      <family val="2"/>
    </font>
    <font>
      <b/>
      <sz val="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2" fillId="33" borderId="0" xfId="58" applyFont="1" applyFill="1" applyBorder="1" applyAlignment="1" quotePrefix="1">
      <alignment horizontal="left"/>
      <protection/>
    </xf>
    <xf numFmtId="0" fontId="23" fillId="33" borderId="0" xfId="58" applyFont="1" applyFill="1">
      <alignment/>
      <protection/>
    </xf>
    <xf numFmtId="0" fontId="23" fillId="33" borderId="0" xfId="58" applyFont="1" applyFill="1" applyBorder="1" applyAlignment="1">
      <alignment horizontal="right"/>
      <protection/>
    </xf>
    <xf numFmtId="0" fontId="23" fillId="33" borderId="0" xfId="58" applyFont="1" applyFill="1" applyBorder="1" applyAlignment="1" quotePrefix="1">
      <alignment horizontal="right"/>
      <protection/>
    </xf>
    <xf numFmtId="3" fontId="23" fillId="33" borderId="0" xfId="51" applyNumberFormat="1" applyFont="1" applyFill="1" applyBorder="1" applyAlignment="1">
      <alignment/>
    </xf>
    <xf numFmtId="3" fontId="23" fillId="33" borderId="0" xfId="58" applyNumberFormat="1" applyFont="1" applyFill="1" applyBorder="1">
      <alignment/>
      <protection/>
    </xf>
    <xf numFmtId="0" fontId="23" fillId="33" borderId="0" xfId="59" applyFont="1" applyFill="1" applyBorder="1" applyAlignment="1">
      <alignment horizontal="right"/>
      <protection/>
    </xf>
    <xf numFmtId="0" fontId="23" fillId="33" borderId="0" xfId="59" applyFont="1" applyFill="1" applyBorder="1" applyAlignment="1" quotePrefix="1">
      <alignment horizontal="right"/>
      <protection/>
    </xf>
    <xf numFmtId="3" fontId="23" fillId="33" borderId="0" xfId="52" applyNumberFormat="1" applyFont="1" applyFill="1" applyBorder="1" applyAlignment="1">
      <alignment/>
    </xf>
    <xf numFmtId="38" fontId="23" fillId="33" borderId="0" xfId="60" applyNumberFormat="1" applyFont="1" applyFill="1" applyBorder="1" applyAlignment="1">
      <alignment horizontal="right"/>
      <protection/>
    </xf>
    <xf numFmtId="0" fontId="23" fillId="33" borderId="0" xfId="60" applyFont="1" applyFill="1" applyBorder="1" applyAlignment="1">
      <alignment horizontal="right"/>
      <protection/>
    </xf>
    <xf numFmtId="0" fontId="23" fillId="33" borderId="0" xfId="60" applyFont="1" applyFill="1" applyBorder="1" applyAlignment="1" quotePrefix="1">
      <alignment horizontal="right"/>
      <protection/>
    </xf>
    <xf numFmtId="3" fontId="23" fillId="33" borderId="0" xfId="60" applyNumberFormat="1" applyFont="1" applyFill="1" applyBorder="1">
      <alignment/>
      <protection/>
    </xf>
    <xf numFmtId="0" fontId="22" fillId="33" borderId="0" xfId="60" applyFont="1" applyFill="1" applyBorder="1">
      <alignment/>
      <protection/>
    </xf>
    <xf numFmtId="169" fontId="23" fillId="33" borderId="0" xfId="53" applyNumberFormat="1" applyFont="1" applyFill="1" applyBorder="1" applyAlignment="1">
      <alignment/>
    </xf>
    <xf numFmtId="38" fontId="23" fillId="33" borderId="0" xfId="60" applyNumberFormat="1" applyFont="1" applyFill="1" applyBorder="1">
      <alignment/>
      <protection/>
    </xf>
    <xf numFmtId="0" fontId="23" fillId="33" borderId="0" xfId="60" applyFont="1" applyFill="1" applyBorder="1">
      <alignment/>
      <protection/>
    </xf>
    <xf numFmtId="0" fontId="23" fillId="33" borderId="0" xfId="61" applyFont="1" applyFill="1" applyBorder="1" applyAlignment="1" quotePrefix="1">
      <alignment horizontal="left"/>
      <protection/>
    </xf>
    <xf numFmtId="0" fontId="22" fillId="33" borderId="0" xfId="61" applyFont="1" applyFill="1" applyBorder="1" applyAlignment="1" quotePrefix="1">
      <alignment horizontal="left"/>
      <protection/>
    </xf>
    <xf numFmtId="0" fontId="23" fillId="33" borderId="0" xfId="61" applyFont="1" applyFill="1" applyBorder="1">
      <alignment/>
      <protection/>
    </xf>
    <xf numFmtId="0" fontId="23" fillId="33" borderId="0" xfId="61" applyFont="1" applyFill="1" applyBorder="1" applyAlignment="1">
      <alignment horizontal="right"/>
      <protection/>
    </xf>
    <xf numFmtId="3" fontId="23" fillId="33" borderId="0" xfId="54" applyNumberFormat="1" applyFont="1" applyFill="1" applyBorder="1" applyAlignment="1">
      <alignment/>
    </xf>
    <xf numFmtId="3" fontId="23" fillId="33" borderId="0" xfId="61" applyNumberFormat="1" applyFont="1" applyFill="1" applyBorder="1">
      <alignment/>
      <protection/>
    </xf>
    <xf numFmtId="3" fontId="23" fillId="33" borderId="0" xfId="61" applyNumberFormat="1" applyFont="1" applyFill="1" applyBorder="1" applyAlignment="1">
      <alignment horizontal="right"/>
      <protection/>
    </xf>
    <xf numFmtId="3" fontId="23" fillId="33" borderId="0" xfId="54" applyNumberFormat="1" applyFont="1" applyFill="1" applyBorder="1" applyAlignment="1">
      <alignment horizontal="right"/>
    </xf>
    <xf numFmtId="0" fontId="23" fillId="33" borderId="0" xfId="58" applyFont="1" applyFill="1" applyBorder="1">
      <alignment/>
      <protection/>
    </xf>
    <xf numFmtId="0" fontId="23" fillId="33" borderId="10" xfId="58" applyFont="1" applyFill="1" applyBorder="1">
      <alignment/>
      <protection/>
    </xf>
    <xf numFmtId="38" fontId="23" fillId="33" borderId="0" xfId="58" applyNumberFormat="1" applyFont="1" applyFill="1" applyBorder="1">
      <alignment/>
      <protection/>
    </xf>
    <xf numFmtId="49" fontId="23" fillId="33" borderId="0" xfId="58" applyNumberFormat="1" applyFont="1" applyFill="1" applyBorder="1" applyAlignment="1">
      <alignment horizontal="left"/>
      <protection/>
    </xf>
    <xf numFmtId="169" fontId="23" fillId="33" borderId="0" xfId="51" applyNumberFormat="1" applyFont="1" applyFill="1" applyBorder="1" applyAlignment="1">
      <alignment/>
    </xf>
    <xf numFmtId="0" fontId="23" fillId="33" borderId="0" xfId="58" applyFont="1" applyFill="1" applyBorder="1" applyAlignment="1" quotePrefix="1">
      <alignment horizontal="left"/>
      <protection/>
    </xf>
    <xf numFmtId="0" fontId="23" fillId="33" borderId="0" xfId="58" applyFont="1" applyFill="1" applyBorder="1" applyAlignment="1">
      <alignment horizontal="left"/>
      <protection/>
    </xf>
    <xf numFmtId="3" fontId="23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10" xfId="58" applyFont="1" applyFill="1" applyBorder="1" applyAlignment="1" quotePrefix="1">
      <alignment horizontal="left"/>
      <protection/>
    </xf>
    <xf numFmtId="0" fontId="22" fillId="33" borderId="10" xfId="58" applyFont="1" applyFill="1" applyBorder="1" applyAlignment="1" quotePrefix="1">
      <alignment horizontal="left"/>
      <protection/>
    </xf>
    <xf numFmtId="0" fontId="23" fillId="33" borderId="11" xfId="58" applyFont="1" applyFill="1" applyBorder="1">
      <alignment/>
      <protection/>
    </xf>
    <xf numFmtId="0" fontId="23" fillId="33" borderId="11" xfId="58" applyFont="1" applyFill="1" applyBorder="1" applyAlignment="1" quotePrefix="1">
      <alignment horizontal="right"/>
      <protection/>
    </xf>
    <xf numFmtId="3" fontId="23" fillId="33" borderId="10" xfId="0" applyNumberFormat="1" applyFont="1" applyFill="1" applyBorder="1" applyAlignment="1">
      <alignment/>
    </xf>
    <xf numFmtId="3" fontId="23" fillId="33" borderId="10" xfId="58" applyNumberFormat="1" applyFont="1" applyFill="1" applyBorder="1">
      <alignment/>
      <protection/>
    </xf>
    <xf numFmtId="49" fontId="23" fillId="33" borderId="10" xfId="58" applyNumberFormat="1" applyFont="1" applyFill="1" applyBorder="1" applyAlignment="1">
      <alignment horizontal="left"/>
      <protection/>
    </xf>
    <xf numFmtId="0" fontId="24" fillId="33" borderId="0" xfId="0" applyFont="1" applyFill="1" applyBorder="1" applyAlignment="1">
      <alignment/>
    </xf>
    <xf numFmtId="0" fontId="25" fillId="33" borderId="10" xfId="58" applyFont="1" applyFill="1" applyBorder="1">
      <alignment/>
      <protection/>
    </xf>
    <xf numFmtId="169" fontId="24" fillId="33" borderId="10" xfId="51" applyNumberFormat="1" applyFont="1" applyFill="1" applyBorder="1" applyAlignment="1">
      <alignment/>
    </xf>
    <xf numFmtId="38" fontId="24" fillId="33" borderId="10" xfId="58" applyNumberFormat="1" applyFont="1" applyFill="1" applyBorder="1">
      <alignment/>
      <protection/>
    </xf>
    <xf numFmtId="0" fontId="24" fillId="33" borderId="0" xfId="58" applyFont="1" applyFill="1">
      <alignment/>
      <protection/>
    </xf>
    <xf numFmtId="0" fontId="23" fillId="33" borderId="0" xfId="59" applyFont="1" applyFill="1" applyBorder="1" applyAlignment="1" quotePrefix="1">
      <alignment horizontal="left"/>
      <protection/>
    </xf>
    <xf numFmtId="0" fontId="23" fillId="33" borderId="0" xfId="59" applyFont="1" applyFill="1" applyBorder="1">
      <alignment/>
      <protection/>
    </xf>
    <xf numFmtId="0" fontId="23" fillId="33" borderId="0" xfId="58" applyNumberFormat="1" applyFont="1" applyFill="1" applyBorder="1" applyAlignment="1">
      <alignment horizontal="left"/>
      <protection/>
    </xf>
    <xf numFmtId="3" fontId="23" fillId="33" borderId="0" xfId="59" applyNumberFormat="1" applyFont="1" applyFill="1" applyBorder="1">
      <alignment/>
      <protection/>
    </xf>
    <xf numFmtId="0" fontId="23" fillId="33" borderId="11" xfId="59" applyFont="1" applyFill="1" applyBorder="1">
      <alignment/>
      <protection/>
    </xf>
    <xf numFmtId="0" fontId="23" fillId="33" borderId="11" xfId="59" applyFont="1" applyFill="1" applyBorder="1" applyAlignment="1" quotePrefix="1">
      <alignment horizontal="right"/>
      <protection/>
    </xf>
    <xf numFmtId="0" fontId="23" fillId="33" borderId="10" xfId="59" applyFont="1" applyFill="1" applyBorder="1" applyAlignment="1" quotePrefix="1">
      <alignment horizontal="left"/>
      <protection/>
    </xf>
    <xf numFmtId="0" fontId="22" fillId="33" borderId="10" xfId="59" applyFont="1" applyFill="1" applyBorder="1" applyAlignment="1" quotePrefix="1">
      <alignment horizontal="left"/>
      <protection/>
    </xf>
    <xf numFmtId="0" fontId="23" fillId="33" borderId="10" xfId="59" applyFont="1" applyFill="1" applyBorder="1">
      <alignment/>
      <protection/>
    </xf>
    <xf numFmtId="0" fontId="23" fillId="33" borderId="10" xfId="58" applyNumberFormat="1" applyFont="1" applyFill="1" applyBorder="1" applyAlignment="1">
      <alignment horizontal="left"/>
      <protection/>
    </xf>
    <xf numFmtId="0" fontId="23" fillId="33" borderId="10" xfId="0" applyFont="1" applyFill="1" applyBorder="1" applyAlignment="1">
      <alignment/>
    </xf>
    <xf numFmtId="3" fontId="23" fillId="33" borderId="10" xfId="59" applyNumberFormat="1" applyFont="1" applyFill="1" applyBorder="1">
      <alignment/>
      <protection/>
    </xf>
    <xf numFmtId="0" fontId="24" fillId="33" borderId="0" xfId="59" applyFont="1" applyFill="1" applyBorder="1">
      <alignment/>
      <protection/>
    </xf>
    <xf numFmtId="38" fontId="24" fillId="33" borderId="0" xfId="52" applyNumberFormat="1" applyFont="1" applyFill="1" applyBorder="1" applyAlignment="1">
      <alignment/>
    </xf>
    <xf numFmtId="38" fontId="24" fillId="33" borderId="0" xfId="59" applyNumberFormat="1" applyFont="1" applyFill="1" applyBorder="1">
      <alignment/>
      <protection/>
    </xf>
    <xf numFmtId="0" fontId="25" fillId="33" borderId="10" xfId="59" applyFont="1" applyFill="1" applyBorder="1">
      <alignment/>
      <protection/>
    </xf>
    <xf numFmtId="169" fontId="24" fillId="33" borderId="10" xfId="52" applyNumberFormat="1" applyFont="1" applyFill="1" applyBorder="1" applyAlignment="1">
      <alignment/>
    </xf>
    <xf numFmtId="38" fontId="24" fillId="33" borderId="10" xfId="59" applyNumberFormat="1" applyFont="1" applyFill="1" applyBorder="1">
      <alignment/>
      <protection/>
    </xf>
    <xf numFmtId="0" fontId="24" fillId="33" borderId="10" xfId="59" applyFont="1" applyFill="1" applyBorder="1">
      <alignment/>
      <protection/>
    </xf>
    <xf numFmtId="0" fontId="23" fillId="33" borderId="0" xfId="60" applyFont="1" applyFill="1" applyBorder="1" applyAlignment="1" quotePrefix="1">
      <alignment horizontal="left"/>
      <protection/>
    </xf>
    <xf numFmtId="0" fontId="22" fillId="33" borderId="0" xfId="60" applyFont="1" applyFill="1" applyBorder="1" applyAlignment="1" quotePrefix="1">
      <alignment horizontal="left"/>
      <protection/>
    </xf>
    <xf numFmtId="0" fontId="23" fillId="33" borderId="0" xfId="58" applyNumberFormat="1" applyFont="1" applyFill="1" applyBorder="1" applyAlignment="1" quotePrefix="1">
      <alignment horizontal="left"/>
      <protection/>
    </xf>
    <xf numFmtId="0" fontId="23" fillId="33" borderId="10" xfId="60" applyFont="1" applyFill="1" applyBorder="1" applyAlignment="1" quotePrefix="1">
      <alignment horizontal="left"/>
      <protection/>
    </xf>
    <xf numFmtId="0" fontId="22" fillId="33" borderId="10" xfId="60" applyFont="1" applyFill="1" applyBorder="1" applyAlignment="1" quotePrefix="1">
      <alignment horizontal="left"/>
      <protection/>
    </xf>
    <xf numFmtId="0" fontId="23" fillId="33" borderId="10" xfId="60" applyFont="1" applyFill="1" applyBorder="1">
      <alignment/>
      <protection/>
    </xf>
    <xf numFmtId="3" fontId="23" fillId="33" borderId="10" xfId="60" applyNumberFormat="1" applyFont="1" applyFill="1" applyBorder="1">
      <alignment/>
      <protection/>
    </xf>
    <xf numFmtId="38" fontId="24" fillId="33" borderId="0" xfId="53" applyNumberFormat="1" applyFont="1" applyFill="1" applyBorder="1" applyAlignment="1">
      <alignment/>
    </xf>
    <xf numFmtId="38" fontId="24" fillId="33" borderId="0" xfId="60" applyNumberFormat="1" applyFont="1" applyFill="1" applyBorder="1">
      <alignment/>
      <protection/>
    </xf>
    <xf numFmtId="0" fontId="24" fillId="33" borderId="0" xfId="60" applyFont="1" applyFill="1" applyBorder="1">
      <alignment/>
      <protection/>
    </xf>
    <xf numFmtId="0" fontId="25" fillId="33" borderId="10" xfId="60" applyFont="1" applyFill="1" applyBorder="1">
      <alignment/>
      <protection/>
    </xf>
    <xf numFmtId="169" fontId="24" fillId="33" borderId="10" xfId="53" applyNumberFormat="1" applyFont="1" applyFill="1" applyBorder="1" applyAlignment="1">
      <alignment/>
    </xf>
    <xf numFmtId="38" fontId="24" fillId="33" borderId="10" xfId="60" applyNumberFormat="1" applyFont="1" applyFill="1" applyBorder="1">
      <alignment/>
      <protection/>
    </xf>
    <xf numFmtId="0" fontId="24" fillId="33" borderId="10" xfId="60" applyFont="1" applyFill="1" applyBorder="1">
      <alignment/>
      <protection/>
    </xf>
    <xf numFmtId="0" fontId="23" fillId="33" borderId="0" xfId="60" applyFont="1" applyFill="1" applyBorder="1" applyAlignment="1">
      <alignment horizontal="center"/>
      <protection/>
    </xf>
    <xf numFmtId="0" fontId="23" fillId="33" borderId="0" xfId="60" applyFont="1" applyFill="1" applyBorder="1" applyAlignment="1">
      <alignment horizontal="left"/>
      <protection/>
    </xf>
    <xf numFmtId="3" fontId="23" fillId="33" borderId="0" xfId="53" applyNumberFormat="1" applyFont="1" applyFill="1" applyBorder="1" applyAlignment="1">
      <alignment/>
    </xf>
    <xf numFmtId="3" fontId="23" fillId="33" borderId="0" xfId="60" applyNumberFormat="1" applyFont="1" applyFill="1" applyBorder="1" applyAlignment="1" quotePrefix="1">
      <alignment horizontal="right"/>
      <protection/>
    </xf>
    <xf numFmtId="0" fontId="23" fillId="33" borderId="12" xfId="60" applyFont="1" applyFill="1" applyBorder="1" applyAlignment="1" quotePrefix="1">
      <alignment horizontal="left"/>
      <protection/>
    </xf>
    <xf numFmtId="0" fontId="23" fillId="33" borderId="11" xfId="60" applyFont="1" applyFill="1" applyBorder="1">
      <alignment/>
      <protection/>
    </xf>
    <xf numFmtId="0" fontId="23" fillId="33" borderId="11" xfId="60" applyFont="1" applyFill="1" applyBorder="1" applyAlignment="1" quotePrefix="1">
      <alignment horizontal="right"/>
      <protection/>
    </xf>
    <xf numFmtId="3" fontId="23" fillId="33" borderId="10" xfId="53" applyNumberFormat="1" applyFont="1" applyFill="1" applyBorder="1" applyAlignment="1">
      <alignment/>
    </xf>
    <xf numFmtId="3" fontId="23" fillId="33" borderId="10" xfId="60" applyNumberFormat="1" applyFont="1" applyFill="1" applyBorder="1" applyAlignment="1" quotePrefix="1">
      <alignment horizontal="right"/>
      <protection/>
    </xf>
    <xf numFmtId="0" fontId="23" fillId="33" borderId="0" xfId="61" applyFont="1" applyFill="1" applyBorder="1" applyAlignment="1" quotePrefix="1">
      <alignment horizontal="right"/>
      <protection/>
    </xf>
    <xf numFmtId="170" fontId="23" fillId="33" borderId="0" xfId="0" applyNumberFormat="1" applyFont="1" applyFill="1" applyBorder="1" applyAlignment="1">
      <alignment/>
    </xf>
    <xf numFmtId="0" fontId="23" fillId="33" borderId="10" xfId="61" applyFont="1" applyFill="1" applyBorder="1" applyAlignment="1" quotePrefix="1">
      <alignment horizontal="left"/>
      <protection/>
    </xf>
    <xf numFmtId="0" fontId="22" fillId="33" borderId="10" xfId="61" applyFont="1" applyFill="1" applyBorder="1" applyAlignment="1" quotePrefix="1">
      <alignment horizontal="left"/>
      <protection/>
    </xf>
    <xf numFmtId="0" fontId="23" fillId="33" borderId="10" xfId="61" applyFont="1" applyFill="1" applyBorder="1">
      <alignment/>
      <protection/>
    </xf>
    <xf numFmtId="0" fontId="24" fillId="33" borderId="0" xfId="61" applyFont="1" applyFill="1" applyBorder="1">
      <alignment/>
      <protection/>
    </xf>
    <xf numFmtId="0" fontId="25" fillId="33" borderId="10" xfId="61" applyFont="1" applyFill="1" applyBorder="1">
      <alignment/>
      <protection/>
    </xf>
    <xf numFmtId="169" fontId="24" fillId="33" borderId="10" xfId="54" applyNumberFormat="1" applyFont="1" applyFill="1" applyBorder="1" applyAlignment="1">
      <alignment/>
    </xf>
    <xf numFmtId="38" fontId="24" fillId="33" borderId="10" xfId="61" applyNumberFormat="1" applyFont="1" applyFill="1" applyBorder="1">
      <alignment/>
      <protection/>
    </xf>
    <xf numFmtId="38" fontId="24" fillId="33" borderId="10" xfId="61" applyNumberFormat="1" applyFont="1" applyFill="1" applyBorder="1" applyAlignment="1">
      <alignment horizontal="right"/>
      <protection/>
    </xf>
    <xf numFmtId="0" fontId="24" fillId="33" borderId="10" xfId="61" applyFont="1" applyFill="1" applyBorder="1">
      <alignment/>
      <protection/>
    </xf>
    <xf numFmtId="38" fontId="24" fillId="33" borderId="10" xfId="54" applyNumberFormat="1" applyFont="1" applyFill="1" applyBorder="1" applyAlignment="1">
      <alignment/>
    </xf>
    <xf numFmtId="3" fontId="23" fillId="33" borderId="10" xfId="54" applyNumberFormat="1" applyFont="1" applyFill="1" applyBorder="1" applyAlignment="1">
      <alignment horizontal="right"/>
    </xf>
    <xf numFmtId="0" fontId="23" fillId="33" borderId="11" xfId="60" applyFont="1" applyFill="1" applyBorder="1" applyAlignment="1">
      <alignment horizontal="right"/>
      <protection/>
    </xf>
    <xf numFmtId="0" fontId="24" fillId="33" borderId="0" xfId="61" applyFont="1" applyFill="1" applyBorder="1" applyAlignment="1" quotePrefix="1">
      <alignment horizontal="left"/>
      <protection/>
    </xf>
    <xf numFmtId="0" fontId="25" fillId="33" borderId="0" xfId="61" applyFont="1" applyFill="1" applyBorder="1" applyAlignment="1" quotePrefix="1">
      <alignment horizontal="left"/>
      <protection/>
    </xf>
    <xf numFmtId="0" fontId="24" fillId="33" borderId="11" xfId="61" applyFont="1" applyFill="1" applyBorder="1">
      <alignment/>
      <protection/>
    </xf>
    <xf numFmtId="0" fontId="24" fillId="33" borderId="10" xfId="0" applyFont="1" applyFill="1" applyBorder="1" applyAlignment="1">
      <alignment/>
    </xf>
    <xf numFmtId="0" fontId="24" fillId="33" borderId="12" xfId="61" applyFont="1" applyFill="1" applyBorder="1">
      <alignment/>
      <protection/>
    </xf>
    <xf numFmtId="38" fontId="24" fillId="33" borderId="12" xfId="54" applyNumberFormat="1" applyFont="1" applyFill="1" applyBorder="1" applyAlignment="1">
      <alignment/>
    </xf>
    <xf numFmtId="38" fontId="24" fillId="33" borderId="12" xfId="61" applyNumberFormat="1" applyFont="1" applyFill="1" applyBorder="1">
      <alignment/>
      <protection/>
    </xf>
    <xf numFmtId="38" fontId="24" fillId="33" borderId="12" xfId="61" applyNumberFormat="1" applyFont="1" applyFill="1" applyBorder="1" applyAlignment="1">
      <alignment horizontal="right"/>
      <protection/>
    </xf>
    <xf numFmtId="0" fontId="22" fillId="33" borderId="0" xfId="61" applyFont="1" applyFill="1" applyBorder="1">
      <alignment/>
      <protection/>
    </xf>
    <xf numFmtId="0" fontId="22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 horizontal="right"/>
    </xf>
    <xf numFmtId="0" fontId="23" fillId="33" borderId="10" xfId="58" applyNumberFormat="1" applyFont="1" applyFill="1" applyBorder="1" applyAlignment="1" quotePrefix="1">
      <alignment horizontal="left"/>
      <protection/>
    </xf>
    <xf numFmtId="38" fontId="23" fillId="33" borderId="10" xfId="51" applyNumberFormat="1" applyFont="1" applyFill="1" applyBorder="1" applyAlignment="1">
      <alignment/>
    </xf>
    <xf numFmtId="38" fontId="23" fillId="33" borderId="10" xfId="58" applyNumberFormat="1" applyFont="1" applyFill="1" applyBorder="1">
      <alignment/>
      <protection/>
    </xf>
    <xf numFmtId="3" fontId="24" fillId="33" borderId="12" xfId="54" applyNumberFormat="1" applyFont="1" applyFill="1" applyBorder="1" applyAlignment="1">
      <alignment/>
    </xf>
    <xf numFmtId="3" fontId="24" fillId="33" borderId="12" xfId="61" applyNumberFormat="1" applyFont="1" applyFill="1" applyBorder="1">
      <alignment/>
      <protection/>
    </xf>
    <xf numFmtId="3" fontId="24" fillId="33" borderId="12" xfId="61" applyNumberFormat="1" applyFont="1" applyFill="1" applyBorder="1" applyAlignment="1">
      <alignment horizontal="right"/>
      <protection/>
    </xf>
    <xf numFmtId="0" fontId="23" fillId="33" borderId="13" xfId="59" applyFont="1" applyFill="1" applyBorder="1" applyAlignment="1" quotePrefix="1">
      <alignment horizontal="center" vertical="center"/>
      <protection/>
    </xf>
    <xf numFmtId="0" fontId="23" fillId="33" borderId="14" xfId="60" applyFont="1" applyFill="1" applyBorder="1" applyAlignment="1" quotePrefix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35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22.421875" style="26" customWidth="1"/>
    <col min="2" max="2" width="12.421875" style="26" customWidth="1"/>
    <col min="3" max="3" width="17.421875" style="26" customWidth="1"/>
    <col min="4" max="4" width="15.8515625" style="26" customWidth="1"/>
    <col min="5" max="5" width="21.8515625" style="26" customWidth="1"/>
    <col min="6" max="16384" width="11.421875" style="2" customWidth="1"/>
  </cols>
  <sheetData>
    <row r="1" ht="14.25">
      <c r="A1" s="31"/>
    </row>
    <row r="2" ht="14.25">
      <c r="A2" s="31"/>
    </row>
    <row r="3" ht="14.25">
      <c r="A3" s="1" t="s">
        <v>61</v>
      </c>
    </row>
    <row r="5" ht="14.25">
      <c r="A5" s="31" t="s">
        <v>62</v>
      </c>
    </row>
    <row r="6" spans="1:5" ht="12.75" customHeight="1">
      <c r="A6" s="35" t="s">
        <v>98</v>
      </c>
      <c r="B6" s="36"/>
      <c r="C6" s="27"/>
      <c r="D6" s="27"/>
      <c r="E6" s="27"/>
    </row>
    <row r="7" spans="1:5" ht="12.75" customHeight="1">
      <c r="A7" s="31"/>
      <c r="B7" s="4" t="s">
        <v>46</v>
      </c>
      <c r="C7" s="4" t="s">
        <v>46</v>
      </c>
      <c r="D7" s="4" t="s">
        <v>46</v>
      </c>
      <c r="E7" s="4" t="s">
        <v>63</v>
      </c>
    </row>
    <row r="8" spans="1:5" ht="12.75" customHeight="1">
      <c r="A8" s="26" t="s">
        <v>1</v>
      </c>
      <c r="B8" s="3" t="s">
        <v>64</v>
      </c>
      <c r="C8" s="4" t="s">
        <v>22</v>
      </c>
      <c r="D8" s="3" t="s">
        <v>65</v>
      </c>
      <c r="E8" s="4" t="s">
        <v>66</v>
      </c>
    </row>
    <row r="9" spans="1:5" ht="15" thickBot="1">
      <c r="A9" s="37"/>
      <c r="B9" s="38" t="s">
        <v>67</v>
      </c>
      <c r="C9" s="38" t="s">
        <v>68</v>
      </c>
      <c r="D9" s="38" t="s">
        <v>69</v>
      </c>
      <c r="E9" s="38" t="s">
        <v>70</v>
      </c>
    </row>
    <row r="10" spans="1:5" ht="15" thickTop="1">
      <c r="A10" s="32" t="s">
        <v>85</v>
      </c>
      <c r="B10" s="33">
        <v>263</v>
      </c>
      <c r="C10" s="33">
        <v>0</v>
      </c>
      <c r="D10" s="33">
        <v>6885</v>
      </c>
      <c r="E10" s="6">
        <f aca="true" t="shared" si="0" ref="E10:E15">SUM(B10:D10)</f>
        <v>7148</v>
      </c>
    </row>
    <row r="11" spans="1:5" ht="14.25">
      <c r="A11" s="32" t="s">
        <v>96</v>
      </c>
      <c r="B11" s="33">
        <v>40</v>
      </c>
      <c r="C11" s="33">
        <v>41</v>
      </c>
      <c r="D11" s="33">
        <v>1050</v>
      </c>
      <c r="E11" s="6">
        <f t="shared" si="0"/>
        <v>1131</v>
      </c>
    </row>
    <row r="12" spans="1:5" ht="14.25">
      <c r="A12" s="32" t="s">
        <v>91</v>
      </c>
      <c r="B12" s="26">
        <v>0</v>
      </c>
      <c r="C12" s="26">
        <v>0</v>
      </c>
      <c r="D12" s="26">
        <v>0</v>
      </c>
      <c r="E12" s="6">
        <f t="shared" si="0"/>
        <v>0</v>
      </c>
    </row>
    <row r="13" spans="1:5" ht="14.25">
      <c r="A13" s="32" t="s">
        <v>90</v>
      </c>
      <c r="B13" s="26">
        <v>0</v>
      </c>
      <c r="C13" s="26">
        <v>0</v>
      </c>
      <c r="D13" s="33">
        <v>598</v>
      </c>
      <c r="E13" s="6">
        <f t="shared" si="0"/>
        <v>598</v>
      </c>
    </row>
    <row r="14" spans="1:5" ht="14.25">
      <c r="A14" s="31" t="s">
        <v>81</v>
      </c>
      <c r="B14" s="26">
        <v>2</v>
      </c>
      <c r="C14" s="26">
        <v>0</v>
      </c>
      <c r="D14" s="33">
        <v>437</v>
      </c>
      <c r="E14" s="6">
        <f t="shared" si="0"/>
        <v>439</v>
      </c>
    </row>
    <row r="15" spans="1:5" ht="14.25">
      <c r="A15" s="31" t="s">
        <v>93</v>
      </c>
      <c r="B15" s="33">
        <v>1</v>
      </c>
      <c r="C15" s="26">
        <v>0</v>
      </c>
      <c r="D15" s="33">
        <v>48</v>
      </c>
      <c r="E15" s="6">
        <f t="shared" si="0"/>
        <v>49</v>
      </c>
    </row>
    <row r="16" spans="1:5" ht="14.25">
      <c r="A16" s="32" t="s">
        <v>87</v>
      </c>
      <c r="B16" s="33">
        <v>3</v>
      </c>
      <c r="C16" s="26">
        <v>0</v>
      </c>
      <c r="D16" s="33">
        <v>5726</v>
      </c>
      <c r="E16" s="6">
        <f aca="true" t="shared" si="1" ref="E16:E26">SUM(B16:D16)</f>
        <v>5729</v>
      </c>
    </row>
    <row r="17" spans="1:5" ht="14.25">
      <c r="A17" s="32" t="s">
        <v>86</v>
      </c>
      <c r="B17" s="33">
        <v>0</v>
      </c>
      <c r="C17" s="26">
        <v>0</v>
      </c>
      <c r="D17" s="33">
        <v>2407</v>
      </c>
      <c r="E17" s="6">
        <f t="shared" si="1"/>
        <v>2407</v>
      </c>
    </row>
    <row r="18" spans="1:5" ht="14.25">
      <c r="A18" s="26" t="s">
        <v>82</v>
      </c>
      <c r="B18" s="33">
        <v>1</v>
      </c>
      <c r="C18" s="26">
        <v>0</v>
      </c>
      <c r="D18" s="33">
        <v>95</v>
      </c>
      <c r="E18" s="6">
        <f t="shared" si="1"/>
        <v>96</v>
      </c>
    </row>
    <row r="19" spans="1:5" ht="14.25">
      <c r="A19" s="26" t="s">
        <v>89</v>
      </c>
      <c r="B19" s="33">
        <v>50</v>
      </c>
      <c r="C19" s="26">
        <v>0</v>
      </c>
      <c r="D19" s="33">
        <v>1660</v>
      </c>
      <c r="E19" s="6">
        <f t="shared" si="1"/>
        <v>1710</v>
      </c>
    </row>
    <row r="20" spans="1:5" ht="14.25">
      <c r="A20" s="26" t="s">
        <v>92</v>
      </c>
      <c r="B20" s="26">
        <v>0</v>
      </c>
      <c r="C20" s="26">
        <v>0</v>
      </c>
      <c r="D20" s="33">
        <v>24</v>
      </c>
      <c r="E20" s="6">
        <f t="shared" si="1"/>
        <v>24</v>
      </c>
    </row>
    <row r="21" spans="1:5" ht="14.25">
      <c r="A21" s="32" t="s">
        <v>9</v>
      </c>
      <c r="B21" s="26">
        <v>0</v>
      </c>
      <c r="C21" s="33">
        <v>53</v>
      </c>
      <c r="D21" s="33">
        <v>1017</v>
      </c>
      <c r="E21" s="6">
        <f t="shared" si="1"/>
        <v>1070</v>
      </c>
    </row>
    <row r="22" spans="1:5" ht="14.25">
      <c r="A22" s="32" t="s">
        <v>101</v>
      </c>
      <c r="B22" s="26">
        <v>0</v>
      </c>
      <c r="C22" s="26">
        <v>0</v>
      </c>
      <c r="D22" s="33">
        <v>6761</v>
      </c>
      <c r="E22" s="6">
        <f t="shared" si="1"/>
        <v>6761</v>
      </c>
    </row>
    <row r="23" spans="1:5" ht="14.25">
      <c r="A23" s="32" t="s">
        <v>102</v>
      </c>
      <c r="B23" s="26">
        <v>0</v>
      </c>
      <c r="C23" s="26">
        <v>0</v>
      </c>
      <c r="D23" s="33">
        <v>209</v>
      </c>
      <c r="E23" s="6">
        <f t="shared" si="1"/>
        <v>209</v>
      </c>
    </row>
    <row r="24" spans="1:5" ht="12.75" customHeight="1">
      <c r="A24" s="32" t="s">
        <v>88</v>
      </c>
      <c r="B24" s="26">
        <v>23</v>
      </c>
      <c r="C24" s="26">
        <v>0</v>
      </c>
      <c r="D24" s="33">
        <v>1000</v>
      </c>
      <c r="E24" s="6">
        <f t="shared" si="1"/>
        <v>1023</v>
      </c>
    </row>
    <row r="25" spans="1:5" ht="12.75" customHeight="1">
      <c r="A25" s="32" t="s">
        <v>95</v>
      </c>
      <c r="B25" s="26">
        <v>0</v>
      </c>
      <c r="C25" s="26">
        <v>0</v>
      </c>
      <c r="D25" s="33">
        <v>101</v>
      </c>
      <c r="E25" s="6">
        <f t="shared" si="1"/>
        <v>101</v>
      </c>
    </row>
    <row r="26" spans="1:5" ht="12" customHeight="1">
      <c r="A26" s="115" t="s">
        <v>97</v>
      </c>
      <c r="B26" s="27">
        <v>1</v>
      </c>
      <c r="C26" s="27">
        <v>0</v>
      </c>
      <c r="D26" s="116">
        <v>126</v>
      </c>
      <c r="E26" s="40">
        <f t="shared" si="1"/>
        <v>127</v>
      </c>
    </row>
    <row r="27" spans="1:5" ht="12.75" customHeight="1">
      <c r="A27" s="26" t="s">
        <v>10</v>
      </c>
      <c r="B27" s="5">
        <f>SUM(B10:B26)</f>
        <v>384</v>
      </c>
      <c r="C27" s="5">
        <f>SUM(C10:C26)</f>
        <v>94</v>
      </c>
      <c r="D27" s="5">
        <f>SUM(D10:D26)</f>
        <v>28144</v>
      </c>
      <c r="E27" s="5">
        <f>SUM(E10:E24)</f>
        <v>28394</v>
      </c>
    </row>
    <row r="28" spans="1:5" s="46" customFormat="1" ht="9" customHeight="1">
      <c r="A28" s="43"/>
      <c r="B28" s="44"/>
      <c r="C28" s="45"/>
      <c r="D28" s="45"/>
      <c r="E28" s="45"/>
    </row>
    <row r="29" spans="2:5" ht="12.75" customHeight="1">
      <c r="B29" s="30"/>
      <c r="C29" s="28"/>
      <c r="D29" s="28"/>
      <c r="E29" s="28"/>
    </row>
    <row r="30" spans="2:4" ht="14.25">
      <c r="B30" s="112" t="s">
        <v>94</v>
      </c>
      <c r="C30" s="34"/>
      <c r="D30" s="34"/>
    </row>
    <row r="31" spans="2:4" ht="14.25">
      <c r="B31" s="34"/>
      <c r="C31" s="34"/>
      <c r="D31" s="34"/>
    </row>
    <row r="32" spans="2:4" ht="14.25">
      <c r="B32" s="34"/>
      <c r="C32" s="34"/>
      <c r="D32" s="34"/>
    </row>
    <row r="33" spans="2:4" ht="14.25">
      <c r="B33" s="34"/>
      <c r="C33" s="34"/>
      <c r="D33" s="34"/>
    </row>
    <row r="34" spans="2:4" ht="14.25">
      <c r="B34" s="34"/>
      <c r="C34" s="34"/>
      <c r="D34" s="34"/>
    </row>
    <row r="35" spans="2:4" ht="14.25">
      <c r="B35" s="34"/>
      <c r="C35" s="34"/>
      <c r="D35" s="3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8" max="255" man="1"/>
  </rowBreaks>
  <ignoredErrors>
    <ignoredError sqref="B9: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8"/>
  <sheetViews>
    <sheetView zoomScale="106" zoomScaleNormal="106" zoomScalePageLayoutView="0" workbookViewId="0" topLeftCell="A18">
      <selection activeCell="A6" sqref="A6"/>
    </sheetView>
  </sheetViews>
  <sheetFormatPr defaultColWidth="11.421875" defaultRowHeight="12.75"/>
  <cols>
    <col min="1" max="1" width="27.00390625" style="34" customWidth="1"/>
    <col min="2" max="2" width="12.421875" style="34" customWidth="1"/>
    <col min="3" max="3" width="24.57421875" style="34" customWidth="1"/>
    <col min="4" max="4" width="18.00390625" style="34" customWidth="1"/>
    <col min="5" max="5" width="21.7109375" style="34" customWidth="1"/>
    <col min="6" max="16384" width="11.421875" style="34" customWidth="1"/>
  </cols>
  <sheetData>
    <row r="3" ht="14.25">
      <c r="A3" s="1" t="s">
        <v>61</v>
      </c>
    </row>
    <row r="4" spans="1:5" ht="14.25">
      <c r="A4" s="31"/>
      <c r="B4" s="26"/>
      <c r="C4" s="26"/>
      <c r="D4" s="26"/>
      <c r="E4" s="26"/>
    </row>
    <row r="5" spans="1:5" ht="14.25">
      <c r="A5" s="31" t="s">
        <v>71</v>
      </c>
      <c r="B5" s="26"/>
      <c r="C5" s="26"/>
      <c r="D5" s="26"/>
      <c r="E5" s="26"/>
    </row>
    <row r="6" spans="1:5" ht="14.25">
      <c r="A6" s="35" t="str">
        <f>'A-N° Sinies Denun'!A6</f>
        <v>      (entre el 1 de enero y  31 de diciembre de 2023)</v>
      </c>
      <c r="B6" s="36"/>
      <c r="C6" s="27"/>
      <c r="D6" s="27"/>
      <c r="E6" s="27"/>
    </row>
    <row r="7" spans="1:5" ht="14.25">
      <c r="A7" s="31"/>
      <c r="B7" s="4" t="s">
        <v>46</v>
      </c>
      <c r="C7" s="4" t="s">
        <v>46</v>
      </c>
      <c r="D7" s="4" t="s">
        <v>46</v>
      </c>
      <c r="E7" s="4" t="s">
        <v>34</v>
      </c>
    </row>
    <row r="8" spans="1:5" ht="14.25">
      <c r="A8" s="26" t="s">
        <v>1</v>
      </c>
      <c r="B8" s="3" t="s">
        <v>50</v>
      </c>
      <c r="C8" s="4" t="s">
        <v>72</v>
      </c>
      <c r="D8" s="3" t="s">
        <v>51</v>
      </c>
      <c r="E8" s="3"/>
    </row>
    <row r="9" spans="1:5" ht="15" thickBot="1">
      <c r="A9" s="37"/>
      <c r="B9" s="38" t="s">
        <v>73</v>
      </c>
      <c r="C9" s="38" t="s">
        <v>74</v>
      </c>
      <c r="D9" s="38" t="s">
        <v>75</v>
      </c>
      <c r="E9" s="38" t="s">
        <v>76</v>
      </c>
    </row>
    <row r="10" spans="1:5" ht="15" thickTop="1">
      <c r="A10" s="29" t="str">
        <f>'A-N° Sinies Denun'!A10</f>
        <v>Bci</v>
      </c>
      <c r="B10" s="33">
        <v>40</v>
      </c>
      <c r="C10" s="33">
        <v>6648</v>
      </c>
      <c r="D10" s="33">
        <v>197</v>
      </c>
      <c r="E10" s="6">
        <f aca="true" t="shared" si="0" ref="E10:E24">SUM(B10:D10)</f>
        <v>6885</v>
      </c>
    </row>
    <row r="11" spans="1:5" ht="14.25">
      <c r="A11" s="29" t="str">
        <f>'A-N° Sinies Denun'!A11</f>
        <v>BNP Paribas Cardif</v>
      </c>
      <c r="B11" s="33">
        <v>739</v>
      </c>
      <c r="C11" s="33">
        <v>0</v>
      </c>
      <c r="D11" s="33">
        <v>311</v>
      </c>
      <c r="E11" s="6">
        <f t="shared" si="0"/>
        <v>1050</v>
      </c>
    </row>
    <row r="12" spans="1:5" ht="14.25">
      <c r="A12" s="29" t="str">
        <f>'A-N° Sinies Denun'!A12</f>
        <v>Bupa</v>
      </c>
      <c r="B12" s="33">
        <v>0</v>
      </c>
      <c r="C12" s="33">
        <v>0</v>
      </c>
      <c r="D12" s="33">
        <v>0</v>
      </c>
      <c r="E12" s="6">
        <f t="shared" si="0"/>
        <v>0</v>
      </c>
    </row>
    <row r="13" spans="1:5" ht="14.25">
      <c r="A13" s="29" t="str">
        <f>'A-N° Sinies Denun'!A13</f>
        <v>Chubb</v>
      </c>
      <c r="B13" s="33">
        <v>335</v>
      </c>
      <c r="C13" s="33">
        <v>0</v>
      </c>
      <c r="D13" s="33">
        <v>263</v>
      </c>
      <c r="E13" s="6">
        <f>SUM(B13:D13)</f>
        <v>598</v>
      </c>
    </row>
    <row r="14" spans="1:5" ht="14.25">
      <c r="A14" s="29" t="str">
        <f>'A-N° Sinies Denun'!A14</f>
        <v>Consorcio Nacional</v>
      </c>
      <c r="B14" s="33">
        <v>15</v>
      </c>
      <c r="C14" s="33">
        <v>395</v>
      </c>
      <c r="D14" s="33">
        <v>27</v>
      </c>
      <c r="E14" s="6">
        <f>SUM(B14:D14)</f>
        <v>437</v>
      </c>
    </row>
    <row r="15" spans="1:5" ht="14.25">
      <c r="A15" s="29" t="str">
        <f>'A-N° Sinies Denun'!A15</f>
        <v>FID</v>
      </c>
      <c r="B15" s="33">
        <v>1</v>
      </c>
      <c r="C15" s="33">
        <v>46</v>
      </c>
      <c r="D15" s="33">
        <v>1</v>
      </c>
      <c r="E15" s="6">
        <f>SUM(B15:D15)</f>
        <v>48</v>
      </c>
    </row>
    <row r="16" spans="1:5" ht="14.25">
      <c r="A16" s="29" t="str">
        <f>'A-N° Sinies Denun'!A16</f>
        <v>HDI</v>
      </c>
      <c r="B16" s="33">
        <v>4777</v>
      </c>
      <c r="C16" s="33">
        <v>652</v>
      </c>
      <c r="D16" s="33">
        <v>297</v>
      </c>
      <c r="E16" s="6">
        <f t="shared" si="0"/>
        <v>5726</v>
      </c>
    </row>
    <row r="17" spans="1:5" ht="14.25">
      <c r="A17" s="29" t="str">
        <f>'A-N° Sinies Denun'!A17</f>
        <v>Liberty</v>
      </c>
      <c r="B17" s="33">
        <v>404</v>
      </c>
      <c r="C17" s="33">
        <v>1688</v>
      </c>
      <c r="D17" s="33">
        <v>315</v>
      </c>
      <c r="E17" s="6">
        <f>SUM(B17:D17)</f>
        <v>2407</v>
      </c>
    </row>
    <row r="18" spans="1:5" ht="14.25">
      <c r="A18" s="29" t="str">
        <f>'A-N° Sinies Denun'!A18</f>
        <v>Mapfre</v>
      </c>
      <c r="B18" s="33">
        <v>25</v>
      </c>
      <c r="C18" s="33">
        <v>16</v>
      </c>
      <c r="D18" s="33">
        <v>54</v>
      </c>
      <c r="E18" s="6">
        <f>SUM(B18:D18)</f>
        <v>95</v>
      </c>
    </row>
    <row r="19" spans="1:5" ht="14.25">
      <c r="A19" s="29" t="str">
        <f>'A-N° Sinies Denun'!A19</f>
        <v>Mutual de Seguros</v>
      </c>
      <c r="B19" s="33">
        <v>1621</v>
      </c>
      <c r="C19" s="33">
        <v>0</v>
      </c>
      <c r="D19" s="33">
        <v>39</v>
      </c>
      <c r="E19" s="6">
        <f t="shared" si="0"/>
        <v>1660</v>
      </c>
    </row>
    <row r="20" spans="1:5" ht="14.25">
      <c r="A20" s="29" t="str">
        <f>'A-N° Sinies Denun'!A20</f>
        <v>Porvenir</v>
      </c>
      <c r="B20" s="33">
        <v>21</v>
      </c>
      <c r="C20" s="33">
        <v>0</v>
      </c>
      <c r="D20" s="33">
        <v>3</v>
      </c>
      <c r="E20" s="6">
        <f t="shared" si="0"/>
        <v>24</v>
      </c>
    </row>
    <row r="21" spans="1:5" ht="14.25">
      <c r="A21" s="29" t="str">
        <f>'A-N° Sinies Denun'!A21</f>
        <v>Renta Nacional</v>
      </c>
      <c r="B21" s="33">
        <v>838</v>
      </c>
      <c r="C21" s="33">
        <v>142</v>
      </c>
      <c r="D21" s="33">
        <v>37</v>
      </c>
      <c r="E21" s="6">
        <f t="shared" si="0"/>
        <v>1017</v>
      </c>
    </row>
    <row r="22" spans="1:5" ht="14.25">
      <c r="A22" s="29" t="str">
        <f>'A-N° Sinies Denun'!A22</f>
        <v>Suramericana G</v>
      </c>
      <c r="B22" s="33">
        <v>2577</v>
      </c>
      <c r="C22" s="33">
        <v>3779</v>
      </c>
      <c r="D22" s="33">
        <v>405</v>
      </c>
      <c r="E22" s="6">
        <f t="shared" si="0"/>
        <v>6761</v>
      </c>
    </row>
    <row r="23" spans="1:5" ht="14.25">
      <c r="A23" s="29" t="str">
        <f>'A-N° Sinies Denun'!A23</f>
        <v>Suramericana V</v>
      </c>
      <c r="B23" s="33">
        <v>209</v>
      </c>
      <c r="C23" s="33">
        <v>0</v>
      </c>
      <c r="D23" s="33">
        <v>0</v>
      </c>
      <c r="E23" s="6">
        <f>SUM(B23:D23)</f>
        <v>209</v>
      </c>
    </row>
    <row r="24" spans="1:5" ht="14.25">
      <c r="A24" s="29" t="str">
        <f>'A-N° Sinies Denun'!A24</f>
        <v>Zenit</v>
      </c>
      <c r="B24" s="33">
        <v>21</v>
      </c>
      <c r="C24" s="33">
        <v>947</v>
      </c>
      <c r="D24" s="33">
        <v>32</v>
      </c>
      <c r="E24" s="6">
        <f t="shared" si="0"/>
        <v>1000</v>
      </c>
    </row>
    <row r="25" spans="1:5" s="42" customFormat="1" ht="14.25">
      <c r="A25" s="29" t="str">
        <f>'A-N° Sinies Denun'!A25</f>
        <v>Zurich Chile(*)</v>
      </c>
      <c r="B25" s="33">
        <v>15</v>
      </c>
      <c r="C25" s="33">
        <v>0</v>
      </c>
      <c r="D25" s="33">
        <v>86</v>
      </c>
      <c r="E25" s="6">
        <f>SUM(B25:D25)</f>
        <v>101</v>
      </c>
    </row>
    <row r="26" spans="1:5" s="42" customFormat="1" ht="14.25">
      <c r="A26" s="41" t="str">
        <f>'A-N° Sinies Denun'!A26</f>
        <v>Zurich Santander </v>
      </c>
      <c r="B26" s="39">
        <v>96</v>
      </c>
      <c r="C26" s="39">
        <v>2</v>
      </c>
      <c r="D26" s="39">
        <v>28</v>
      </c>
      <c r="E26" s="40">
        <f>SUM(B26:D26)</f>
        <v>126</v>
      </c>
    </row>
    <row r="27" spans="1:5" ht="14.25">
      <c r="A27" s="26" t="s">
        <v>10</v>
      </c>
      <c r="B27" s="5">
        <f>SUM(B10:B26)</f>
        <v>11734</v>
      </c>
      <c r="C27" s="6">
        <f>SUM(C10:C26)</f>
        <v>14315</v>
      </c>
      <c r="D27" s="6">
        <f>SUM(D10:D26)</f>
        <v>2095</v>
      </c>
      <c r="E27" s="6">
        <f>SUM(E10:E24)</f>
        <v>27917</v>
      </c>
    </row>
    <row r="28" spans="1:5" s="42" customFormat="1" ht="9.75" customHeight="1">
      <c r="A28" s="43"/>
      <c r="B28" s="44"/>
      <c r="C28" s="45"/>
      <c r="D28" s="45"/>
      <c r="E28" s="45"/>
    </row>
  </sheetData>
  <sheetProtection/>
  <printOptions/>
  <pageMargins left="1.19" right="0.75" top="0.83" bottom="1" header="0" footer="0"/>
  <pageSetup horizontalDpi="600" verticalDpi="600" orientation="landscape" paperSize="9" r:id="rId1"/>
  <ignoredErrors>
    <ignoredError sqref="B9:D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3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1.57421875" style="48" customWidth="1"/>
    <col min="2" max="2" width="12.421875" style="48" customWidth="1"/>
    <col min="3" max="3" width="19.00390625" style="48" customWidth="1"/>
    <col min="4" max="4" width="14.421875" style="48" customWidth="1"/>
    <col min="5" max="5" width="23.57421875" style="48" customWidth="1"/>
    <col min="6" max="6" width="18.7109375" style="48" customWidth="1"/>
    <col min="7" max="7" width="26.28125" style="48" customWidth="1"/>
    <col min="8" max="16384" width="11.421875" style="48" customWidth="1"/>
  </cols>
  <sheetData>
    <row r="1" ht="14.25">
      <c r="A1" s="47"/>
    </row>
    <row r="3" ht="14.25">
      <c r="A3" s="1" t="s">
        <v>61</v>
      </c>
    </row>
    <row r="4" ht="14.25">
      <c r="A4" s="47"/>
    </row>
    <row r="5" ht="14.25">
      <c r="A5" s="47" t="s">
        <v>14</v>
      </c>
    </row>
    <row r="6" spans="1:7" ht="14.25">
      <c r="A6" s="53" t="str">
        <f>'A-N° Sinies Denun'!$A$6</f>
        <v>      (entre el 1 de enero y  31 de diciembre de 2023)</v>
      </c>
      <c r="B6" s="54"/>
      <c r="C6" s="55"/>
      <c r="D6" s="55"/>
      <c r="E6" s="55"/>
      <c r="F6" s="55"/>
      <c r="G6" s="55"/>
    </row>
    <row r="7" spans="1:7" ht="19.5" customHeight="1">
      <c r="A7" s="47"/>
      <c r="B7" s="8" t="s">
        <v>15</v>
      </c>
      <c r="C7" s="120" t="s">
        <v>80</v>
      </c>
      <c r="D7" s="120"/>
      <c r="E7" s="8" t="s">
        <v>16</v>
      </c>
      <c r="F7" s="7" t="s">
        <v>17</v>
      </c>
      <c r="G7" s="8" t="s">
        <v>18</v>
      </c>
    </row>
    <row r="8" spans="1:7" ht="14.25">
      <c r="A8" s="48" t="s">
        <v>1</v>
      </c>
      <c r="B8" s="7"/>
      <c r="C8" s="8" t="s">
        <v>19</v>
      </c>
      <c r="D8" s="7" t="s">
        <v>20</v>
      </c>
      <c r="E8" s="7" t="s">
        <v>21</v>
      </c>
      <c r="F8" s="7" t="s">
        <v>22</v>
      </c>
      <c r="G8" s="8" t="s">
        <v>23</v>
      </c>
    </row>
    <row r="9" spans="1:7" ht="15" thickBot="1">
      <c r="A9" s="51"/>
      <c r="B9" s="52" t="s">
        <v>24</v>
      </c>
      <c r="C9" s="52" t="s">
        <v>25</v>
      </c>
      <c r="D9" s="52" t="s">
        <v>26</v>
      </c>
      <c r="E9" s="52" t="s">
        <v>27</v>
      </c>
      <c r="F9" s="52" t="s">
        <v>28</v>
      </c>
      <c r="G9" s="52" t="s">
        <v>29</v>
      </c>
    </row>
    <row r="10" spans="1:7" ht="15" thickTop="1">
      <c r="A10" s="49" t="str">
        <f>'A-N° Sinies Denun'!A10</f>
        <v>Bci</v>
      </c>
      <c r="B10" s="34">
        <v>320</v>
      </c>
      <c r="C10" s="34">
        <v>5</v>
      </c>
      <c r="D10" s="34">
        <v>5</v>
      </c>
      <c r="E10" s="33">
        <v>10912</v>
      </c>
      <c r="F10" s="33">
        <v>0</v>
      </c>
      <c r="G10" s="50">
        <f aca="true" t="shared" si="0" ref="G10:G25">SUM(B10:F10)</f>
        <v>11242</v>
      </c>
    </row>
    <row r="11" spans="1:7" ht="14.25">
      <c r="A11" s="49" t="str">
        <f>'A-N° Sinies Denun'!A11</f>
        <v>BNP Paribas Cardif</v>
      </c>
      <c r="B11" s="34">
        <v>4</v>
      </c>
      <c r="C11" s="33">
        <v>0</v>
      </c>
      <c r="D11" s="33">
        <v>13</v>
      </c>
      <c r="E11" s="33">
        <v>726</v>
      </c>
      <c r="F11" s="33">
        <v>358</v>
      </c>
      <c r="G11" s="50">
        <f t="shared" si="0"/>
        <v>1101</v>
      </c>
    </row>
    <row r="12" spans="1:7" ht="14.25">
      <c r="A12" s="49" t="str">
        <f>'A-N° Sinies Denun'!A12</f>
        <v>Bupa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50">
        <f t="shared" si="0"/>
        <v>0</v>
      </c>
    </row>
    <row r="13" spans="1:7" ht="14.25">
      <c r="A13" s="49" t="str">
        <f>'A-N° Sinies Denun'!A13</f>
        <v>Chubb</v>
      </c>
      <c r="B13" s="34">
        <v>16</v>
      </c>
      <c r="C13" s="33">
        <v>0</v>
      </c>
      <c r="D13" s="33">
        <v>0</v>
      </c>
      <c r="E13" s="33">
        <v>582</v>
      </c>
      <c r="F13" s="33">
        <v>0</v>
      </c>
      <c r="G13" s="50">
        <f t="shared" si="0"/>
        <v>598</v>
      </c>
    </row>
    <row r="14" spans="1:7" ht="14.25">
      <c r="A14" s="49" t="str">
        <f>'A-N° Sinies Denun'!A14</f>
        <v>Consorcio Nacional</v>
      </c>
      <c r="B14" s="34">
        <v>45</v>
      </c>
      <c r="C14" s="33">
        <v>1</v>
      </c>
      <c r="D14" s="33">
        <v>2</v>
      </c>
      <c r="E14" s="33">
        <v>906</v>
      </c>
      <c r="F14" s="33">
        <v>0</v>
      </c>
      <c r="G14" s="50">
        <f t="shared" si="0"/>
        <v>954</v>
      </c>
    </row>
    <row r="15" spans="1:7" ht="14.25">
      <c r="A15" s="49" t="str">
        <f>'A-N° Sinies Denun'!A15</f>
        <v>FID</v>
      </c>
      <c r="B15" s="34">
        <v>3</v>
      </c>
      <c r="C15" s="34">
        <v>0</v>
      </c>
      <c r="D15" s="33">
        <v>1</v>
      </c>
      <c r="E15" s="33">
        <v>102</v>
      </c>
      <c r="F15" s="33">
        <v>0</v>
      </c>
      <c r="G15" s="50">
        <f t="shared" si="0"/>
        <v>106</v>
      </c>
    </row>
    <row r="16" spans="1:7" ht="14.25">
      <c r="A16" s="49" t="str">
        <f>'A-N° Sinies Denun'!A16</f>
        <v>HDI</v>
      </c>
      <c r="B16" s="34">
        <v>208</v>
      </c>
      <c r="C16" s="34">
        <v>3</v>
      </c>
      <c r="D16" s="34">
        <v>8</v>
      </c>
      <c r="E16" s="33">
        <v>8787</v>
      </c>
      <c r="F16" s="33">
        <v>0</v>
      </c>
      <c r="G16" s="50">
        <f t="shared" si="0"/>
        <v>9006</v>
      </c>
    </row>
    <row r="17" spans="1:7" ht="14.25">
      <c r="A17" s="49" t="str">
        <f>'A-N° Sinies Denun'!A17</f>
        <v>Liberty</v>
      </c>
      <c r="B17" s="34">
        <v>76</v>
      </c>
      <c r="C17" s="33">
        <v>5</v>
      </c>
      <c r="D17" s="34">
        <v>0</v>
      </c>
      <c r="E17" s="33">
        <v>2635</v>
      </c>
      <c r="F17" s="33">
        <v>0</v>
      </c>
      <c r="G17" s="50">
        <f t="shared" si="0"/>
        <v>2716</v>
      </c>
    </row>
    <row r="18" spans="1:7" ht="14.25">
      <c r="A18" s="49" t="str">
        <f>'A-N° Sinies Denun'!A18</f>
        <v>Mapfre</v>
      </c>
      <c r="B18" s="34">
        <v>10</v>
      </c>
      <c r="C18" s="34">
        <v>0</v>
      </c>
      <c r="D18" s="34">
        <v>1</v>
      </c>
      <c r="E18" s="33">
        <v>57</v>
      </c>
      <c r="F18" s="33">
        <v>0</v>
      </c>
      <c r="G18" s="50">
        <f t="shared" si="0"/>
        <v>68</v>
      </c>
    </row>
    <row r="19" spans="1:7" ht="14.25">
      <c r="A19" s="49" t="str">
        <f>'A-N° Sinies Denun'!A19</f>
        <v>Mutual de Seguros</v>
      </c>
      <c r="B19" s="34">
        <v>36</v>
      </c>
      <c r="C19" s="34">
        <v>1</v>
      </c>
      <c r="D19" s="34">
        <v>5</v>
      </c>
      <c r="E19" s="33">
        <v>1366</v>
      </c>
      <c r="F19" s="33">
        <v>0</v>
      </c>
      <c r="G19" s="50">
        <f t="shared" si="0"/>
        <v>1408</v>
      </c>
    </row>
    <row r="20" spans="1:7" ht="14.25">
      <c r="A20" s="49" t="str">
        <f>'A-N° Sinies Denun'!A20</f>
        <v>Porvenir</v>
      </c>
      <c r="B20" s="34">
        <v>2</v>
      </c>
      <c r="C20" s="34">
        <v>1</v>
      </c>
      <c r="D20" s="34">
        <v>0</v>
      </c>
      <c r="E20" s="33">
        <v>39</v>
      </c>
      <c r="F20" s="33">
        <v>0</v>
      </c>
      <c r="G20" s="50">
        <f t="shared" si="0"/>
        <v>42</v>
      </c>
    </row>
    <row r="21" spans="1:7" ht="14.25">
      <c r="A21" s="49" t="str">
        <f>'A-N° Sinies Denun'!A21</f>
        <v>Renta Nacional</v>
      </c>
      <c r="B21" s="34">
        <v>74</v>
      </c>
      <c r="C21" s="34">
        <v>0</v>
      </c>
      <c r="D21" s="34">
        <v>0</v>
      </c>
      <c r="E21" s="34">
        <v>1404</v>
      </c>
      <c r="F21" s="34">
        <v>65</v>
      </c>
      <c r="G21" s="50">
        <f t="shared" si="0"/>
        <v>1543</v>
      </c>
    </row>
    <row r="22" spans="1:7" ht="14.25">
      <c r="A22" s="49" t="str">
        <f>'A-N° Sinies Denun'!A22</f>
        <v>Suramericana G</v>
      </c>
      <c r="B22" s="34">
        <v>289</v>
      </c>
      <c r="C22" s="34">
        <v>0</v>
      </c>
      <c r="D22" s="34">
        <v>2</v>
      </c>
      <c r="E22" s="33">
        <v>9621</v>
      </c>
      <c r="F22" s="33">
        <v>0</v>
      </c>
      <c r="G22" s="50">
        <f t="shared" si="0"/>
        <v>9912</v>
      </c>
    </row>
    <row r="23" spans="1:7" ht="14.25">
      <c r="A23" s="49" t="str">
        <f>'A-N° Sinies Denun'!A23</f>
        <v>Suramericana V</v>
      </c>
      <c r="B23" s="34">
        <v>12</v>
      </c>
      <c r="C23" s="34">
        <v>0</v>
      </c>
      <c r="D23" s="34">
        <v>0</v>
      </c>
      <c r="E23" s="33">
        <v>314</v>
      </c>
      <c r="F23" s="33">
        <v>0</v>
      </c>
      <c r="G23" s="50">
        <f>SUM(B23:F23)</f>
        <v>326</v>
      </c>
    </row>
    <row r="24" spans="1:7" ht="14.25">
      <c r="A24" s="49" t="str">
        <f>'A-N° Sinies Denun'!A24</f>
        <v>Zenit</v>
      </c>
      <c r="B24" s="34">
        <v>25</v>
      </c>
      <c r="C24" s="34">
        <v>0</v>
      </c>
      <c r="D24" s="34">
        <v>2</v>
      </c>
      <c r="E24" s="33">
        <v>1435</v>
      </c>
      <c r="F24" s="33">
        <v>0</v>
      </c>
      <c r="G24" s="50">
        <f t="shared" si="0"/>
        <v>1462</v>
      </c>
    </row>
    <row r="25" spans="1:7" ht="14.25">
      <c r="A25" s="49" t="str">
        <f>'A-N° Sinies Denun'!A25</f>
        <v>Zurich Chile(*)</v>
      </c>
      <c r="B25" s="34">
        <v>5</v>
      </c>
      <c r="C25" s="34">
        <v>0</v>
      </c>
      <c r="D25" s="34">
        <v>0</v>
      </c>
      <c r="E25" s="33">
        <v>113</v>
      </c>
      <c r="F25" s="33">
        <v>0</v>
      </c>
      <c r="G25" s="50">
        <f t="shared" si="0"/>
        <v>118</v>
      </c>
    </row>
    <row r="26" spans="1:7" ht="14.25">
      <c r="A26" s="56" t="str">
        <f>'A-N° Sinies Denun'!A26</f>
        <v>Zurich Santander </v>
      </c>
      <c r="B26" s="57">
        <v>10</v>
      </c>
      <c r="C26" s="57">
        <v>0</v>
      </c>
      <c r="D26" s="57">
        <v>0</v>
      </c>
      <c r="E26" s="39">
        <v>223</v>
      </c>
      <c r="F26" s="39">
        <v>0</v>
      </c>
      <c r="G26" s="58">
        <f>SUM(B26:F26)</f>
        <v>233</v>
      </c>
    </row>
    <row r="27" spans="2:4" s="59" customFormat="1" ht="9" customHeight="1">
      <c r="B27" s="60"/>
      <c r="C27" s="61"/>
      <c r="D27" s="61"/>
    </row>
    <row r="28" spans="1:7" ht="12.75" customHeight="1">
      <c r="A28" s="48" t="s">
        <v>10</v>
      </c>
      <c r="B28" s="9">
        <f>SUM(B10:B26)</f>
        <v>1135</v>
      </c>
      <c r="C28" s="9">
        <f>SUM(C10:C26)</f>
        <v>16</v>
      </c>
      <c r="D28" s="9">
        <f>SUM(D10:D26)</f>
        <v>39</v>
      </c>
      <c r="E28" s="9">
        <f>SUM(E10:E26)</f>
        <v>39222</v>
      </c>
      <c r="F28" s="9">
        <f>SUM(F10:F26)</f>
        <v>423</v>
      </c>
      <c r="G28" s="50">
        <f>SUM(G10:G24)</f>
        <v>40484</v>
      </c>
    </row>
    <row r="29" spans="1:7" s="59" customFormat="1" ht="6">
      <c r="A29" s="62"/>
      <c r="B29" s="63"/>
      <c r="C29" s="64"/>
      <c r="D29" s="64"/>
      <c r="E29" s="65"/>
      <c r="F29" s="65"/>
      <c r="G29" s="65"/>
    </row>
    <row r="30" ht="14.25">
      <c r="A30" s="26"/>
    </row>
  </sheetData>
  <sheetProtection/>
  <mergeCells count="1">
    <mergeCell ref="C7:D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B9:F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J30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22.421875" style="17" customWidth="1"/>
    <col min="2" max="2" width="16.57421875" style="17" customWidth="1"/>
    <col min="3" max="3" width="17.57421875" style="17" customWidth="1"/>
    <col min="4" max="4" width="16.8515625" style="17" customWidth="1"/>
    <col min="5" max="5" width="19.140625" style="17" customWidth="1"/>
    <col min="6" max="6" width="20.00390625" style="17" customWidth="1"/>
    <col min="7" max="7" width="14.140625" style="17" customWidth="1"/>
    <col min="8" max="8" width="19.57421875" style="17" customWidth="1"/>
    <col min="9" max="9" width="11.421875" style="17" customWidth="1"/>
    <col min="10" max="10" width="13.421875" style="17" bestFit="1" customWidth="1"/>
    <col min="11" max="16384" width="11.421875" style="17" customWidth="1"/>
  </cols>
  <sheetData>
    <row r="1" ht="14.25">
      <c r="A1" s="66"/>
    </row>
    <row r="3" ht="14.25">
      <c r="A3" s="1" t="s">
        <v>61</v>
      </c>
    </row>
    <row r="4" ht="14.25">
      <c r="A4" s="66"/>
    </row>
    <row r="5" spans="1:8" ht="14.25">
      <c r="A5" s="67" t="s">
        <v>30</v>
      </c>
      <c r="B5" s="14"/>
      <c r="C5" s="14"/>
      <c r="H5" s="10"/>
    </row>
    <row r="6" spans="1:8" ht="14.25">
      <c r="A6" s="69" t="s">
        <v>99</v>
      </c>
      <c r="B6" s="70"/>
      <c r="C6" s="71"/>
      <c r="D6" s="71"/>
      <c r="E6" s="71"/>
      <c r="F6" s="71"/>
      <c r="G6" s="71"/>
      <c r="H6" s="71"/>
    </row>
    <row r="7" spans="1:8" ht="20.25" customHeight="1">
      <c r="A7" s="66"/>
      <c r="B7" s="121" t="s">
        <v>31</v>
      </c>
      <c r="C7" s="121"/>
      <c r="D7" s="121"/>
      <c r="E7" s="121"/>
      <c r="F7" s="11" t="s">
        <v>32</v>
      </c>
      <c r="G7" s="11" t="s">
        <v>33</v>
      </c>
      <c r="H7" s="12" t="s">
        <v>34</v>
      </c>
    </row>
    <row r="8" spans="1:8" ht="14.25">
      <c r="A8" s="17" t="s">
        <v>1</v>
      </c>
      <c r="B8" s="11" t="s">
        <v>15</v>
      </c>
      <c r="C8" s="12" t="s">
        <v>35</v>
      </c>
      <c r="D8" s="12" t="s">
        <v>36</v>
      </c>
      <c r="E8" s="12" t="s">
        <v>37</v>
      </c>
      <c r="F8" s="12" t="s">
        <v>38</v>
      </c>
      <c r="G8" s="11" t="s">
        <v>39</v>
      </c>
      <c r="H8" s="11" t="s">
        <v>40</v>
      </c>
    </row>
    <row r="9" spans="1:8" ht="15" thickBot="1">
      <c r="A9" s="85"/>
      <c r="B9" s="102"/>
      <c r="C9" s="86"/>
      <c r="D9" s="85"/>
      <c r="E9" s="86" t="s">
        <v>41</v>
      </c>
      <c r="F9" s="86" t="s">
        <v>42</v>
      </c>
      <c r="G9" s="86" t="s">
        <v>43</v>
      </c>
      <c r="H9" s="86" t="s">
        <v>44</v>
      </c>
    </row>
    <row r="10" spans="1:8" ht="15" thickTop="1">
      <c r="A10" s="68" t="str">
        <f>'A-N° Sinies Denun'!A10</f>
        <v>Bci</v>
      </c>
      <c r="B10" s="33">
        <v>2798952</v>
      </c>
      <c r="C10" s="33">
        <v>42170</v>
      </c>
      <c r="D10" s="33">
        <v>13273</v>
      </c>
      <c r="E10" s="13">
        <f>SUM(B10:D10)</f>
        <v>2854395</v>
      </c>
      <c r="F10" s="33">
        <v>7573707</v>
      </c>
      <c r="G10" s="33">
        <v>0</v>
      </c>
      <c r="H10" s="13">
        <f>SUM(E10:G10)</f>
        <v>10428102</v>
      </c>
    </row>
    <row r="11" spans="1:8" ht="14.25">
      <c r="A11" s="68" t="str">
        <f>'A-N° Sinies Denun'!A11</f>
        <v>BNP Paribas Cardif</v>
      </c>
      <c r="B11" s="13">
        <v>551653</v>
      </c>
      <c r="C11" s="33">
        <v>0</v>
      </c>
      <c r="D11" s="33">
        <v>0</v>
      </c>
      <c r="E11" s="13">
        <f aca="true" t="shared" si="0" ref="E11:E22">SUM(B11:D11)</f>
        <v>551653</v>
      </c>
      <c r="F11" s="33">
        <v>136710</v>
      </c>
      <c r="G11" s="33">
        <v>0</v>
      </c>
      <c r="H11" s="13">
        <f>SUM(E11:G11)</f>
        <v>688363</v>
      </c>
    </row>
    <row r="12" spans="1:8" ht="14.25">
      <c r="A12" s="68" t="str">
        <f>'A-N° Sinies Denun'!A12</f>
        <v>Bupa</v>
      </c>
      <c r="B12" s="33">
        <v>0</v>
      </c>
      <c r="C12" s="33">
        <v>0</v>
      </c>
      <c r="D12" s="33">
        <v>0</v>
      </c>
      <c r="E12" s="13">
        <f t="shared" si="0"/>
        <v>0</v>
      </c>
      <c r="F12" s="33">
        <v>0</v>
      </c>
      <c r="G12" s="33">
        <v>0</v>
      </c>
      <c r="H12" s="13">
        <f aca="true" t="shared" si="1" ref="H12:H24">SUM(E12:G12)</f>
        <v>0</v>
      </c>
    </row>
    <row r="13" spans="1:8" ht="14.25">
      <c r="A13" s="68" t="str">
        <f>'A-N° Sinies Denun'!A13</f>
        <v>Chubb</v>
      </c>
      <c r="B13" s="33">
        <v>0</v>
      </c>
      <c r="C13" s="33">
        <v>297854</v>
      </c>
      <c r="D13" s="33">
        <v>0</v>
      </c>
      <c r="E13" s="13">
        <f t="shared" si="0"/>
        <v>297854</v>
      </c>
      <c r="F13" s="33">
        <v>932447</v>
      </c>
      <c r="G13" s="33">
        <v>0</v>
      </c>
      <c r="H13" s="13">
        <f t="shared" si="1"/>
        <v>1230301</v>
      </c>
    </row>
    <row r="14" spans="1:8" ht="14.25">
      <c r="A14" s="68" t="str">
        <f>'A-N° Sinies Denun'!A14</f>
        <v>Consorcio Nacional</v>
      </c>
      <c r="B14" s="33">
        <v>357542</v>
      </c>
      <c r="C14" s="33">
        <v>2557</v>
      </c>
      <c r="D14" s="33">
        <v>14532</v>
      </c>
      <c r="E14" s="13">
        <f t="shared" si="0"/>
        <v>374631</v>
      </c>
      <c r="F14" s="33">
        <v>743435</v>
      </c>
      <c r="G14" s="33">
        <v>0</v>
      </c>
      <c r="H14" s="13">
        <f t="shared" si="1"/>
        <v>1118066</v>
      </c>
    </row>
    <row r="15" spans="1:8" ht="14.25">
      <c r="A15" s="68" t="str">
        <f>'A-N° Sinies Denun'!A15</f>
        <v>FID</v>
      </c>
      <c r="B15" s="33">
        <v>39533</v>
      </c>
      <c r="C15" s="33">
        <v>0</v>
      </c>
      <c r="D15" s="33">
        <v>0</v>
      </c>
      <c r="E15" s="13">
        <f t="shared" si="0"/>
        <v>39533</v>
      </c>
      <c r="F15" s="33">
        <v>76127</v>
      </c>
      <c r="G15" s="33">
        <v>0</v>
      </c>
      <c r="H15" s="13">
        <f t="shared" si="1"/>
        <v>115660</v>
      </c>
    </row>
    <row r="16" spans="1:8" ht="14.25">
      <c r="A16" s="68" t="str">
        <f>'A-N° Sinies Denun'!A16</f>
        <v>HDI</v>
      </c>
      <c r="B16" s="33">
        <v>1816438</v>
      </c>
      <c r="C16" s="33">
        <v>56756</v>
      </c>
      <c r="D16" s="33">
        <v>57792</v>
      </c>
      <c r="E16" s="13">
        <f t="shared" si="0"/>
        <v>1930986</v>
      </c>
      <c r="F16" s="33">
        <v>6778111</v>
      </c>
      <c r="G16" s="33">
        <v>0</v>
      </c>
      <c r="H16" s="13">
        <f t="shared" si="1"/>
        <v>8709097</v>
      </c>
    </row>
    <row r="17" spans="1:8" ht="14.25">
      <c r="A17" s="68" t="str">
        <f>'A-N° Sinies Denun'!A17</f>
        <v>Liberty</v>
      </c>
      <c r="B17" s="33">
        <v>578866</v>
      </c>
      <c r="C17" s="33">
        <v>0</v>
      </c>
      <c r="D17" s="33">
        <v>55242</v>
      </c>
      <c r="E17" s="13">
        <f t="shared" si="0"/>
        <v>634108</v>
      </c>
      <c r="F17" s="33">
        <v>1303112</v>
      </c>
      <c r="G17" s="33">
        <v>932</v>
      </c>
      <c r="H17" s="13">
        <f t="shared" si="1"/>
        <v>1938152</v>
      </c>
    </row>
    <row r="18" spans="1:8" ht="14.25">
      <c r="A18" s="68" t="str">
        <f>'A-N° Sinies Denun'!A18</f>
        <v>Mapfre</v>
      </c>
      <c r="B18" s="33">
        <v>10813</v>
      </c>
      <c r="C18" s="33">
        <v>0</v>
      </c>
      <c r="D18" s="33">
        <v>0</v>
      </c>
      <c r="E18" s="13">
        <f t="shared" si="0"/>
        <v>10813</v>
      </c>
      <c r="F18" s="33">
        <v>35295</v>
      </c>
      <c r="G18" s="33">
        <v>0</v>
      </c>
      <c r="H18" s="13">
        <f t="shared" si="1"/>
        <v>46108</v>
      </c>
    </row>
    <row r="19" spans="1:8" ht="14.25">
      <c r="A19" s="68" t="str">
        <f>'A-N° Sinies Denun'!A19</f>
        <v>Mutual de Seguros</v>
      </c>
      <c r="B19" s="33">
        <v>312824</v>
      </c>
      <c r="C19" s="33">
        <v>11788</v>
      </c>
      <c r="D19" s="33">
        <v>21327</v>
      </c>
      <c r="E19" s="13">
        <f t="shared" si="0"/>
        <v>345939</v>
      </c>
      <c r="F19" s="33">
        <v>1132515</v>
      </c>
      <c r="G19" s="33">
        <v>0</v>
      </c>
      <c r="H19" s="13">
        <f t="shared" si="1"/>
        <v>1478454</v>
      </c>
    </row>
    <row r="20" spans="1:8" ht="14.25">
      <c r="A20" s="68" t="str">
        <f>'A-N° Sinies Denun'!A20</f>
        <v>Porvenir</v>
      </c>
      <c r="B20" s="33">
        <v>39683</v>
      </c>
      <c r="C20" s="33">
        <v>0</v>
      </c>
      <c r="D20" s="33">
        <v>10617</v>
      </c>
      <c r="E20" s="13">
        <f t="shared" si="0"/>
        <v>50300</v>
      </c>
      <c r="F20" s="33">
        <v>62218</v>
      </c>
      <c r="G20" s="33">
        <v>686</v>
      </c>
      <c r="H20" s="13">
        <f t="shared" si="1"/>
        <v>113204</v>
      </c>
    </row>
    <row r="21" spans="1:8" ht="14.25">
      <c r="A21" s="68" t="str">
        <f>'A-N° Sinies Denun'!A21</f>
        <v>Renta Nacional</v>
      </c>
      <c r="B21" s="33">
        <v>746437</v>
      </c>
      <c r="C21" s="33">
        <v>5458</v>
      </c>
      <c r="D21" s="33">
        <v>0</v>
      </c>
      <c r="E21" s="13">
        <f t="shared" si="0"/>
        <v>751895</v>
      </c>
      <c r="F21" s="33">
        <v>1378036</v>
      </c>
      <c r="G21" s="33">
        <v>17061</v>
      </c>
      <c r="H21" s="13">
        <f t="shared" si="1"/>
        <v>2146992</v>
      </c>
    </row>
    <row r="22" spans="1:8" ht="14.25">
      <c r="A22" s="68" t="str">
        <f>'A-N° Sinies Denun'!A22</f>
        <v>Suramericana G</v>
      </c>
      <c r="B22" s="33">
        <v>2976906</v>
      </c>
      <c r="C22" s="33">
        <v>55306</v>
      </c>
      <c r="D22" s="33">
        <v>219969</v>
      </c>
      <c r="E22" s="13">
        <f t="shared" si="0"/>
        <v>3252181</v>
      </c>
      <c r="F22" s="33">
        <v>8124885</v>
      </c>
      <c r="G22" s="33">
        <v>0</v>
      </c>
      <c r="H22" s="13">
        <f t="shared" si="1"/>
        <v>11377066</v>
      </c>
    </row>
    <row r="23" spans="1:8" ht="14.25">
      <c r="A23" s="68" t="str">
        <f>'A-N° Sinies Denun'!A23</f>
        <v>Suramericana V</v>
      </c>
      <c r="B23" s="33">
        <v>140915</v>
      </c>
      <c r="C23" s="33">
        <v>0</v>
      </c>
      <c r="D23" s="33">
        <v>0</v>
      </c>
      <c r="E23" s="13">
        <f>SUM(B23:D23)</f>
        <v>140915</v>
      </c>
      <c r="F23" s="33">
        <v>336570</v>
      </c>
      <c r="G23" s="33">
        <v>6368</v>
      </c>
      <c r="H23" s="13">
        <f>SUM(E23:G23)</f>
        <v>483853</v>
      </c>
    </row>
    <row r="24" spans="1:8" ht="14.25">
      <c r="A24" s="68" t="str">
        <f>'A-N° Sinies Denun'!A24</f>
        <v>Zenit</v>
      </c>
      <c r="B24" s="33">
        <v>302436</v>
      </c>
      <c r="C24" s="33">
        <v>24092</v>
      </c>
      <c r="D24" s="33">
        <v>11036</v>
      </c>
      <c r="E24" s="13">
        <f>SUM(B24:D24)</f>
        <v>337564</v>
      </c>
      <c r="F24" s="33">
        <v>1263575</v>
      </c>
      <c r="G24" s="33">
        <v>0</v>
      </c>
      <c r="H24" s="13">
        <f t="shared" si="1"/>
        <v>1601139</v>
      </c>
    </row>
    <row r="25" spans="1:8" ht="14.25">
      <c r="A25" s="68" t="str">
        <f>'A-N° Sinies Denun'!A25</f>
        <v>Zurich Chile(*)</v>
      </c>
      <c r="B25" s="33">
        <v>0</v>
      </c>
      <c r="C25" s="33">
        <v>0</v>
      </c>
      <c r="D25" s="33">
        <v>0</v>
      </c>
      <c r="E25" s="13">
        <f>SUM(B25:D25)</f>
        <v>0</v>
      </c>
      <c r="F25" s="33">
        <v>163735</v>
      </c>
      <c r="G25" s="33">
        <v>0</v>
      </c>
      <c r="H25" s="13">
        <f>SUM(E25:G25)</f>
        <v>163735</v>
      </c>
    </row>
    <row r="26" spans="1:10" ht="14.25">
      <c r="A26" s="114" t="str">
        <f>'A-N° Sinies Denun'!A26</f>
        <v>Zurich Santander </v>
      </c>
      <c r="B26" s="39">
        <v>43287</v>
      </c>
      <c r="C26" s="39"/>
      <c r="D26" s="39"/>
      <c r="E26" s="72">
        <f>SUM(B26:D26)</f>
        <v>43287</v>
      </c>
      <c r="F26" s="39">
        <v>107346</v>
      </c>
      <c r="G26" s="39">
        <v>4574</v>
      </c>
      <c r="H26" s="72">
        <f>SUM(E26:G26)</f>
        <v>155207</v>
      </c>
      <c r="J26" s="13">
        <f>H28/966</f>
        <v>42934.32401656315</v>
      </c>
    </row>
    <row r="27" spans="1:4" s="75" customFormat="1" ht="6">
      <c r="A27" s="73"/>
      <c r="B27" s="73"/>
      <c r="C27" s="74"/>
      <c r="D27" s="74"/>
    </row>
    <row r="28" spans="1:244" s="68" customFormat="1" ht="14.25">
      <c r="A28" s="68" t="s">
        <v>10</v>
      </c>
      <c r="B28" s="33">
        <f>SUM(B10:B26)</f>
        <v>10716285</v>
      </c>
      <c r="C28" s="33">
        <f>SUM(C10:C26)</f>
        <v>495981</v>
      </c>
      <c r="D28" s="33">
        <f>SUM(D10:D26)</f>
        <v>403788</v>
      </c>
      <c r="E28" s="33">
        <f>SUM(E10:E24)</f>
        <v>11572767</v>
      </c>
      <c r="F28" s="33">
        <f>SUM(F10:F24)</f>
        <v>29876743</v>
      </c>
      <c r="G28" s="33">
        <f>SUM(G10:G26)</f>
        <v>29621</v>
      </c>
      <c r="H28" s="33">
        <f>SUM(H10:H24)</f>
        <v>41474557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</row>
    <row r="29" spans="1:8" s="75" customFormat="1" ht="6">
      <c r="A29" s="76"/>
      <c r="B29" s="77"/>
      <c r="C29" s="78"/>
      <c r="D29" s="78"/>
      <c r="E29" s="79"/>
      <c r="F29" s="79"/>
      <c r="G29" s="79"/>
      <c r="H29" s="79"/>
    </row>
    <row r="30" spans="1:4" ht="14.25">
      <c r="A30" s="14"/>
      <c r="B30" s="15"/>
      <c r="C30" s="16"/>
      <c r="D30" s="16"/>
    </row>
  </sheetData>
  <sheetProtection/>
  <mergeCells count="1">
    <mergeCell ref="B7:E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E9:G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32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2.421875" style="34" customWidth="1"/>
    <col min="2" max="2" width="12.421875" style="34" customWidth="1"/>
    <col min="3" max="3" width="19.28125" style="34" customWidth="1"/>
    <col min="4" max="4" width="20.421875" style="34" customWidth="1"/>
    <col min="5" max="5" width="23.00390625" style="34" customWidth="1"/>
    <col min="6" max="6" width="22.28125" style="34" customWidth="1"/>
    <col min="7" max="16384" width="11.421875" style="34" customWidth="1"/>
  </cols>
  <sheetData>
    <row r="3" ht="14.25">
      <c r="A3" s="1" t="s">
        <v>61</v>
      </c>
    </row>
    <row r="4" spans="1:6" ht="14.25">
      <c r="A4" s="66"/>
      <c r="B4" s="17"/>
      <c r="C4" s="17"/>
      <c r="D4" s="17"/>
      <c r="E4" s="17"/>
      <c r="F4" s="17"/>
    </row>
    <row r="5" spans="1:6" ht="14.25">
      <c r="A5" s="66" t="s">
        <v>45</v>
      </c>
      <c r="B5" s="17"/>
      <c r="C5" s="17"/>
      <c r="D5" s="17"/>
      <c r="E5" s="17"/>
      <c r="F5" s="17"/>
    </row>
    <row r="6" spans="1:6" ht="14.25">
      <c r="A6" s="66" t="str">
        <f>'D-Sinies Pag Direc'!A6</f>
        <v>      (entre el 1 de enero y 31 de diciembre de 2023, montos expresados en miles de pesos de diciembre de 2023)</v>
      </c>
      <c r="B6" s="67"/>
      <c r="C6" s="17"/>
      <c r="D6" s="71"/>
      <c r="E6" s="71"/>
      <c r="F6" s="71"/>
    </row>
    <row r="7" spans="1:6" ht="22.5" customHeight="1">
      <c r="A7" s="84"/>
      <c r="B7" s="121" t="s">
        <v>77</v>
      </c>
      <c r="C7" s="121"/>
      <c r="D7" s="11" t="s">
        <v>47</v>
      </c>
      <c r="E7" s="11" t="s">
        <v>48</v>
      </c>
      <c r="F7" s="12" t="s">
        <v>49</v>
      </c>
    </row>
    <row r="8" spans="1:6" ht="14.25">
      <c r="A8" s="17" t="s">
        <v>1</v>
      </c>
      <c r="B8" s="12" t="s">
        <v>50</v>
      </c>
      <c r="C8" s="12" t="s">
        <v>51</v>
      </c>
      <c r="D8" s="11" t="s">
        <v>78</v>
      </c>
      <c r="E8" s="11" t="s">
        <v>52</v>
      </c>
      <c r="F8" s="12" t="s">
        <v>53</v>
      </c>
    </row>
    <row r="9" spans="1:6" ht="14.25">
      <c r="A9" s="17"/>
      <c r="B9" s="80"/>
      <c r="C9" s="81"/>
      <c r="D9" s="11" t="s">
        <v>79</v>
      </c>
      <c r="E9" s="11" t="s">
        <v>54</v>
      </c>
      <c r="F9" s="12" t="s">
        <v>55</v>
      </c>
    </row>
    <row r="10" spans="1:6" ht="15" thickBot="1">
      <c r="A10" s="85"/>
      <c r="B10" s="86" t="s">
        <v>56</v>
      </c>
      <c r="C10" s="86" t="s">
        <v>57</v>
      </c>
      <c r="D10" s="86" t="s">
        <v>58</v>
      </c>
      <c r="E10" s="86" t="s">
        <v>59</v>
      </c>
      <c r="F10" s="86" t="s">
        <v>60</v>
      </c>
    </row>
    <row r="11" spans="1:6" ht="15" thickTop="1">
      <c r="A11" s="49" t="str">
        <f>'D-Sinies Pag Direc'!A10</f>
        <v>Bci</v>
      </c>
      <c r="B11" s="82">
        <f>'D-Sinies Pag Direc'!H10</f>
        <v>10428102</v>
      </c>
      <c r="C11" s="33">
        <v>1503048</v>
      </c>
      <c r="D11" s="33">
        <v>2303679</v>
      </c>
      <c r="E11" s="33">
        <v>3297768</v>
      </c>
      <c r="F11" s="83">
        <f aca="true" t="shared" si="0" ref="F11:F16">SUM(B11:D11)-E11</f>
        <v>10937061</v>
      </c>
    </row>
    <row r="12" spans="1:6" ht="14.25">
      <c r="A12" s="49" t="str">
        <f>'D-Sinies Pag Direc'!A11</f>
        <v>BNP Paribas Cardif</v>
      </c>
      <c r="B12" s="82">
        <f>'D-Sinies Pag Direc'!H11</f>
        <v>688363</v>
      </c>
      <c r="C12" s="33">
        <v>258367</v>
      </c>
      <c r="D12" s="33">
        <v>410289</v>
      </c>
      <c r="E12" s="33">
        <v>353792</v>
      </c>
      <c r="F12" s="83">
        <f t="shared" si="0"/>
        <v>1003227</v>
      </c>
    </row>
    <row r="13" spans="1:6" ht="14.25">
      <c r="A13" s="49" t="str">
        <f>'D-Sinies Pag Direc'!A12</f>
        <v>Bupa</v>
      </c>
      <c r="B13" s="82">
        <f>'D-Sinies Pag Direc'!H12</f>
        <v>0</v>
      </c>
      <c r="C13" s="82">
        <v>0</v>
      </c>
      <c r="D13" s="82">
        <v>0</v>
      </c>
      <c r="E13" s="82">
        <v>0</v>
      </c>
      <c r="F13" s="82">
        <v>0</v>
      </c>
    </row>
    <row r="14" spans="1:6" ht="14.25">
      <c r="A14" s="49" t="str">
        <f>'D-Sinies Pag Direc'!A13</f>
        <v>Chubb</v>
      </c>
      <c r="B14" s="82">
        <f>'D-Sinies Pag Direc'!H13</f>
        <v>1230301</v>
      </c>
      <c r="C14" s="33">
        <v>187645</v>
      </c>
      <c r="D14" s="33">
        <v>333234</v>
      </c>
      <c r="E14" s="33">
        <v>469084</v>
      </c>
      <c r="F14" s="83">
        <f t="shared" si="0"/>
        <v>1282096</v>
      </c>
    </row>
    <row r="15" spans="1:6" ht="14.25">
      <c r="A15" s="49" t="str">
        <f>'D-Sinies Pag Direc'!A14</f>
        <v>Consorcio Nacional</v>
      </c>
      <c r="B15" s="82">
        <f>'D-Sinies Pag Direc'!H14</f>
        <v>1118066</v>
      </c>
      <c r="C15" s="33">
        <v>89226</v>
      </c>
      <c r="D15" s="33">
        <v>371352</v>
      </c>
      <c r="E15" s="33">
        <v>260394</v>
      </c>
      <c r="F15" s="83">
        <f t="shared" si="0"/>
        <v>1318250</v>
      </c>
    </row>
    <row r="16" spans="1:6" ht="14.25">
      <c r="A16" s="49" t="str">
        <f>'D-Sinies Pag Direc'!A15</f>
        <v>FID</v>
      </c>
      <c r="B16" s="82">
        <f>'D-Sinies Pag Direc'!H15</f>
        <v>115660</v>
      </c>
      <c r="C16" s="33">
        <v>71899</v>
      </c>
      <c r="D16" s="33">
        <v>49559</v>
      </c>
      <c r="E16" s="33">
        <v>87209</v>
      </c>
      <c r="F16" s="83">
        <f t="shared" si="0"/>
        <v>149909</v>
      </c>
    </row>
    <row r="17" spans="1:6" ht="14.25">
      <c r="A17" s="49" t="str">
        <f>'D-Sinies Pag Direc'!A16</f>
        <v>HDI</v>
      </c>
      <c r="B17" s="82">
        <f>'D-Sinies Pag Direc'!H16</f>
        <v>8709097</v>
      </c>
      <c r="C17" s="33">
        <v>1548789</v>
      </c>
      <c r="D17" s="33">
        <v>2200662</v>
      </c>
      <c r="E17" s="33">
        <v>3090566</v>
      </c>
      <c r="F17" s="83">
        <f aca="true" t="shared" si="1" ref="F17:F25">SUM(B17:D17)-E17</f>
        <v>9367982</v>
      </c>
    </row>
    <row r="18" spans="1:6" ht="14.25">
      <c r="A18" s="49" t="str">
        <f>'D-Sinies Pag Direc'!A17</f>
        <v>Liberty</v>
      </c>
      <c r="B18" s="82">
        <f>'D-Sinies Pag Direc'!H17</f>
        <v>1938152</v>
      </c>
      <c r="C18" s="33">
        <v>827359</v>
      </c>
      <c r="D18" s="33">
        <v>300530</v>
      </c>
      <c r="E18" s="33">
        <v>631216</v>
      </c>
      <c r="F18" s="83">
        <f t="shared" si="1"/>
        <v>2434825</v>
      </c>
    </row>
    <row r="19" spans="1:6" ht="14.25">
      <c r="A19" s="49" t="str">
        <f>'D-Sinies Pag Direc'!A18</f>
        <v>Mapfre</v>
      </c>
      <c r="B19" s="82">
        <f>'D-Sinies Pag Direc'!H18</f>
        <v>46108</v>
      </c>
      <c r="C19" s="33">
        <v>123003</v>
      </c>
      <c r="D19" s="33">
        <v>26521</v>
      </c>
      <c r="E19" s="33">
        <v>145782</v>
      </c>
      <c r="F19" s="83">
        <f t="shared" si="1"/>
        <v>49850</v>
      </c>
    </row>
    <row r="20" spans="1:6" ht="14.25">
      <c r="A20" s="49" t="str">
        <f>'D-Sinies Pag Direc'!A19</f>
        <v>Mutual de Seguros</v>
      </c>
      <c r="B20" s="82">
        <f>'D-Sinies Pag Direc'!H19</f>
        <v>1478454</v>
      </c>
      <c r="C20" s="33">
        <v>129128</v>
      </c>
      <c r="D20" s="33">
        <v>188832</v>
      </c>
      <c r="E20" s="33">
        <v>674240</v>
      </c>
      <c r="F20" s="83">
        <f t="shared" si="1"/>
        <v>1122174</v>
      </c>
    </row>
    <row r="21" spans="1:6" ht="14.25">
      <c r="A21" s="49" t="str">
        <f>'D-Sinies Pag Direc'!A20</f>
        <v>Porvenir</v>
      </c>
      <c r="B21" s="82">
        <f>'D-Sinies Pag Direc'!H20</f>
        <v>113204</v>
      </c>
      <c r="C21" s="33">
        <v>10803</v>
      </c>
      <c r="D21" s="33">
        <v>20429</v>
      </c>
      <c r="E21" s="33">
        <v>68661</v>
      </c>
      <c r="F21" s="83">
        <f t="shared" si="1"/>
        <v>75775</v>
      </c>
    </row>
    <row r="22" spans="1:6" ht="14.25">
      <c r="A22" s="49" t="str">
        <f>'D-Sinies Pag Direc'!A21</f>
        <v>Renta Nacional</v>
      </c>
      <c r="B22" s="82">
        <f>'D-Sinies Pag Direc'!H21</f>
        <v>2146992</v>
      </c>
      <c r="C22" s="33">
        <v>178759</v>
      </c>
      <c r="D22" s="33">
        <v>147405</v>
      </c>
      <c r="E22" s="33">
        <v>578984</v>
      </c>
      <c r="F22" s="83">
        <f>SUM(B22:D22)-E22</f>
        <v>1894172</v>
      </c>
    </row>
    <row r="23" spans="1:6" ht="14.25">
      <c r="A23" s="49" t="str">
        <f>'D-Sinies Pag Direc'!A22</f>
        <v>Suramericana G</v>
      </c>
      <c r="B23" s="82">
        <f>'D-Sinies Pag Direc'!H22</f>
        <v>11377066</v>
      </c>
      <c r="C23" s="33">
        <v>1503359</v>
      </c>
      <c r="D23" s="33">
        <v>1736391</v>
      </c>
      <c r="E23" s="33">
        <v>3015641</v>
      </c>
      <c r="F23" s="83">
        <f>SUM(B23:D23)-E23</f>
        <v>11601175</v>
      </c>
    </row>
    <row r="24" spans="1:6" ht="14.25">
      <c r="A24" s="49" t="str">
        <f>'D-Sinies Pag Direc'!A23</f>
        <v>Suramericana V</v>
      </c>
      <c r="B24" s="82">
        <f>'D-Sinies Pag Direc'!H23</f>
        <v>483853</v>
      </c>
      <c r="C24" s="33">
        <v>584</v>
      </c>
      <c r="D24" s="33">
        <v>272112</v>
      </c>
      <c r="E24" s="33">
        <v>20534</v>
      </c>
      <c r="F24" s="83">
        <f>SUM(B24:D24)-E24</f>
        <v>736015</v>
      </c>
    </row>
    <row r="25" spans="1:6" ht="14.25">
      <c r="A25" s="49" t="str">
        <f>'D-Sinies Pag Direc'!A24</f>
        <v>Zenit</v>
      </c>
      <c r="B25" s="82">
        <f>'D-Sinies Pag Direc'!H24</f>
        <v>1601139</v>
      </c>
      <c r="C25" s="33">
        <v>172051</v>
      </c>
      <c r="D25" s="33">
        <v>147777</v>
      </c>
      <c r="E25" s="33">
        <v>803283</v>
      </c>
      <c r="F25" s="83">
        <f t="shared" si="1"/>
        <v>1117684</v>
      </c>
    </row>
    <row r="26" spans="1:6" ht="14.25">
      <c r="A26" s="49" t="str">
        <f>'D-Sinies Pag Direc'!A25</f>
        <v>Zurich Chile(*)</v>
      </c>
      <c r="B26" s="82">
        <f>'D-Sinies Pag Direc'!H25</f>
        <v>163735</v>
      </c>
      <c r="C26" s="33">
        <v>256116</v>
      </c>
      <c r="D26" s="33">
        <v>28464</v>
      </c>
      <c r="E26" s="33">
        <v>62320</v>
      </c>
      <c r="F26" s="83">
        <f>SUM(B26:D26)-E26</f>
        <v>385995</v>
      </c>
    </row>
    <row r="27" spans="1:6" ht="14.25">
      <c r="A27" s="56" t="str">
        <f>'D-Sinies Pag Direc'!A26</f>
        <v>Zurich Santander </v>
      </c>
      <c r="B27" s="87">
        <f>'D-Sinies Pag Direc'!H26</f>
        <v>155207</v>
      </c>
      <c r="C27" s="39">
        <v>161280</v>
      </c>
      <c r="D27" s="39">
        <v>161773</v>
      </c>
      <c r="E27" s="39">
        <v>14993</v>
      </c>
      <c r="F27" s="88">
        <f>SUM(B27:D27)-E27</f>
        <v>463267</v>
      </c>
    </row>
    <row r="28" spans="1:6" s="42" customFormat="1" ht="6">
      <c r="A28" s="73"/>
      <c r="B28" s="73"/>
      <c r="C28" s="74"/>
      <c r="D28" s="74"/>
      <c r="E28" s="74"/>
      <c r="F28" s="75"/>
    </row>
    <row r="29" spans="1:6" ht="14.25">
      <c r="A29" s="17" t="s">
        <v>10</v>
      </c>
      <c r="B29" s="82">
        <f>SUM(B11:B25)</f>
        <v>41474557</v>
      </c>
      <c r="C29" s="82">
        <f>SUM(C11:C25)</f>
        <v>6604020</v>
      </c>
      <c r="D29" s="82">
        <f>SUM(D11:D25)</f>
        <v>8508772</v>
      </c>
      <c r="E29" s="82">
        <f>SUM(E11:E25)</f>
        <v>13497154</v>
      </c>
      <c r="F29" s="83">
        <f>+B29+C29+D29-E29</f>
        <v>43090195</v>
      </c>
    </row>
    <row r="30" spans="1:6" s="42" customFormat="1" ht="6">
      <c r="A30" s="76"/>
      <c r="B30" s="77"/>
      <c r="C30" s="78"/>
      <c r="D30" s="78"/>
      <c r="E30" s="78"/>
      <c r="F30" s="79"/>
    </row>
    <row r="32" spans="1:6" ht="14.25">
      <c r="A32" s="17"/>
      <c r="B32" s="30"/>
      <c r="C32" s="28"/>
      <c r="D32" s="28"/>
      <c r="E32" s="28"/>
      <c r="F32" s="48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  <ignoredErrors>
    <ignoredError sqref="B10:E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31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4.00390625" style="20" customWidth="1"/>
    <col min="2" max="2" width="12.7109375" style="20" customWidth="1"/>
    <col min="3" max="3" width="17.57421875" style="20" customWidth="1"/>
    <col min="4" max="4" width="15.28125" style="20" customWidth="1"/>
    <col min="5" max="5" width="15.00390625" style="20" customWidth="1"/>
    <col min="6" max="6" width="16.8515625" style="20" customWidth="1"/>
    <col min="7" max="7" width="12.7109375" style="20" customWidth="1"/>
    <col min="8" max="8" width="11.7109375" style="20" customWidth="1"/>
    <col min="9" max="9" width="15.7109375" style="20" customWidth="1"/>
    <col min="10" max="16384" width="11.421875" style="20" customWidth="1"/>
  </cols>
  <sheetData>
    <row r="1" ht="14.25">
      <c r="A1" s="18"/>
    </row>
    <row r="3" ht="14.25">
      <c r="A3" s="1" t="s">
        <v>61</v>
      </c>
    </row>
    <row r="4" ht="14.25">
      <c r="A4" s="18"/>
    </row>
    <row r="5" spans="1:2" ht="14.25">
      <c r="A5" s="19" t="s">
        <v>0</v>
      </c>
      <c r="B5" s="111"/>
    </row>
    <row r="6" spans="1:9" ht="14.25">
      <c r="A6" s="91" t="str">
        <f>'A-N° Sinies Denun'!$A$6</f>
        <v>      (entre el 1 de enero y  31 de diciembre de 2023)</v>
      </c>
      <c r="B6" s="92"/>
      <c r="C6" s="93"/>
      <c r="D6" s="93"/>
      <c r="E6" s="93"/>
      <c r="F6" s="93"/>
      <c r="G6" s="93"/>
      <c r="H6" s="93"/>
      <c r="I6" s="93"/>
    </row>
    <row r="7" spans="1:2" s="94" customFormat="1" ht="6">
      <c r="A7" s="103"/>
      <c r="B7" s="104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89" t="s">
        <v>84</v>
      </c>
      <c r="G8" s="21" t="s">
        <v>6</v>
      </c>
      <c r="H8" s="21" t="s">
        <v>7</v>
      </c>
      <c r="I8" s="21" t="s">
        <v>8</v>
      </c>
    </row>
    <row r="9" spans="1:9" s="94" customFormat="1" ht="6.75" thickBot="1">
      <c r="A9" s="105"/>
      <c r="B9" s="105"/>
      <c r="C9" s="105"/>
      <c r="D9" s="105"/>
      <c r="E9" s="105"/>
      <c r="F9" s="105"/>
      <c r="G9" s="105"/>
      <c r="H9" s="105"/>
      <c r="I9" s="105"/>
    </row>
    <row r="10" spans="1:9" ht="15" thickTop="1">
      <c r="A10" s="68" t="str">
        <f>'A-N° Sinies Denun'!A10</f>
        <v>Bci</v>
      </c>
      <c r="B10" s="23">
        <v>978274</v>
      </c>
      <c r="C10" s="23">
        <v>392679</v>
      </c>
      <c r="D10" s="23">
        <v>130982</v>
      </c>
      <c r="E10" s="23">
        <v>43355</v>
      </c>
      <c r="F10" s="23">
        <v>31593</v>
      </c>
      <c r="G10" s="23">
        <v>34454</v>
      </c>
      <c r="H10" s="23">
        <v>74261</v>
      </c>
      <c r="I10" s="24">
        <f aca="true" t="shared" si="0" ref="I10:I18">SUM(B10:H10)</f>
        <v>1685598</v>
      </c>
    </row>
    <row r="11" spans="1:9" ht="14.25">
      <c r="A11" s="68" t="str">
        <f>'A-N° Sinies Denun'!A11</f>
        <v>BNP Paribas Cardif</v>
      </c>
      <c r="B11" s="23">
        <v>176975</v>
      </c>
      <c r="C11" s="23">
        <v>23220</v>
      </c>
      <c r="D11" s="23">
        <v>0</v>
      </c>
      <c r="E11" s="23">
        <v>0</v>
      </c>
      <c r="F11" s="23">
        <v>2734</v>
      </c>
      <c r="G11" s="23">
        <v>0</v>
      </c>
      <c r="H11" s="23">
        <v>754</v>
      </c>
      <c r="I11" s="24">
        <f t="shared" si="0"/>
        <v>203683</v>
      </c>
    </row>
    <row r="12" spans="1:9" ht="14.25">
      <c r="A12" s="68" t="str">
        <f>'A-N° Sinies Denun'!A12</f>
        <v>Bupa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24">
        <f>SUM(B12:H12)</f>
        <v>0</v>
      </c>
    </row>
    <row r="13" spans="1:9" ht="14.25">
      <c r="A13" s="68" t="str">
        <f>'A-N° Sinies Denun'!A13</f>
        <v>Chubb</v>
      </c>
      <c r="B13" s="23">
        <v>0</v>
      </c>
      <c r="C13" s="23">
        <v>0</v>
      </c>
      <c r="D13" s="23">
        <v>0</v>
      </c>
      <c r="E13" s="23">
        <v>8709</v>
      </c>
      <c r="F13" s="23">
        <v>0</v>
      </c>
      <c r="G13" s="23">
        <v>0</v>
      </c>
      <c r="H13" s="23">
        <v>0</v>
      </c>
      <c r="I13" s="24">
        <f t="shared" si="0"/>
        <v>8709</v>
      </c>
    </row>
    <row r="14" spans="1:9" ht="14.25">
      <c r="A14" s="68" t="str">
        <f>'A-N° Sinies Denun'!A14</f>
        <v>Consorcio Nacional</v>
      </c>
      <c r="B14" s="23">
        <v>248165</v>
      </c>
      <c r="C14" s="23">
        <v>51809</v>
      </c>
      <c r="D14" s="23">
        <v>17</v>
      </c>
      <c r="E14" s="23">
        <v>287</v>
      </c>
      <c r="F14" s="23">
        <v>1585</v>
      </c>
      <c r="G14" s="23">
        <v>4</v>
      </c>
      <c r="H14" s="23">
        <v>1478</v>
      </c>
      <c r="I14" s="24">
        <f t="shared" si="0"/>
        <v>303345</v>
      </c>
    </row>
    <row r="15" spans="1:9" ht="14.25">
      <c r="A15" s="68" t="str">
        <f>'A-N° Sinies Denun'!A15</f>
        <v>FID</v>
      </c>
      <c r="B15" s="23">
        <v>0</v>
      </c>
      <c r="C15" s="23">
        <v>0</v>
      </c>
      <c r="D15" s="23">
        <v>3123</v>
      </c>
      <c r="E15" s="23">
        <v>2132</v>
      </c>
      <c r="F15" s="23">
        <v>0</v>
      </c>
      <c r="G15" s="23">
        <v>1440</v>
      </c>
      <c r="H15" s="23">
        <v>317</v>
      </c>
      <c r="I15" s="24">
        <f t="shared" si="0"/>
        <v>7012</v>
      </c>
    </row>
    <row r="16" spans="1:9" ht="14.25">
      <c r="A16" s="68" t="str">
        <f>'A-N° Sinies Denun'!A16</f>
        <v>HDI</v>
      </c>
      <c r="B16" s="23">
        <v>929080</v>
      </c>
      <c r="C16" s="23">
        <v>329042</v>
      </c>
      <c r="D16" s="23">
        <v>59653</v>
      </c>
      <c r="E16" s="23">
        <v>22867</v>
      </c>
      <c r="F16" s="23">
        <v>114794</v>
      </c>
      <c r="G16" s="23">
        <v>11493</v>
      </c>
      <c r="H16" s="23">
        <v>41546</v>
      </c>
      <c r="I16" s="24">
        <f t="shared" si="0"/>
        <v>1508475</v>
      </c>
    </row>
    <row r="17" spans="1:9" ht="14.25">
      <c r="A17" s="68" t="str">
        <f>'A-N° Sinies Denun'!A17</f>
        <v>Liberty</v>
      </c>
      <c r="B17" s="23">
        <v>55968</v>
      </c>
      <c r="C17" s="23">
        <v>40259</v>
      </c>
      <c r="D17" s="23">
        <v>19455</v>
      </c>
      <c r="E17" s="23">
        <v>39911</v>
      </c>
      <c r="F17" s="23">
        <v>2751</v>
      </c>
      <c r="G17" s="23">
        <v>62668</v>
      </c>
      <c r="H17" s="23">
        <v>32650</v>
      </c>
      <c r="I17" s="24">
        <f t="shared" si="0"/>
        <v>253662</v>
      </c>
    </row>
    <row r="18" spans="1:9" ht="14.25">
      <c r="A18" s="68" t="str">
        <f>'A-N° Sinies Denun'!A18</f>
        <v>Mapfre</v>
      </c>
      <c r="B18" s="23">
        <v>5546</v>
      </c>
      <c r="C18" s="23">
        <v>4997</v>
      </c>
      <c r="D18" s="23">
        <v>1515</v>
      </c>
      <c r="E18" s="23">
        <v>567</v>
      </c>
      <c r="F18" s="23">
        <v>1</v>
      </c>
      <c r="G18" s="23">
        <v>299</v>
      </c>
      <c r="H18" s="23">
        <v>4417</v>
      </c>
      <c r="I18" s="24">
        <f t="shared" si="0"/>
        <v>17342</v>
      </c>
    </row>
    <row r="19" spans="1:9" ht="14.25">
      <c r="A19" s="68" t="str">
        <f>'A-N° Sinies Denun'!A19</f>
        <v>Mutual de Seguros</v>
      </c>
      <c r="B19" s="23">
        <v>122190</v>
      </c>
      <c r="C19" s="23">
        <v>50193</v>
      </c>
      <c r="D19" s="23">
        <v>0</v>
      </c>
      <c r="E19" s="23">
        <v>0</v>
      </c>
      <c r="F19" s="23">
        <v>6093</v>
      </c>
      <c r="G19" s="23">
        <v>0</v>
      </c>
      <c r="H19" s="23">
        <v>7093</v>
      </c>
      <c r="I19" s="24">
        <f aca="true" t="shared" si="1" ref="I19:I26">SUM(B19:H19)</f>
        <v>185569</v>
      </c>
    </row>
    <row r="20" spans="1:9" ht="14.25">
      <c r="A20" s="68" t="str">
        <f>'A-N° Sinies Denun'!A20</f>
        <v>Porvenir</v>
      </c>
      <c r="B20" s="23">
        <v>7392</v>
      </c>
      <c r="C20" s="23">
        <v>3560</v>
      </c>
      <c r="D20" s="23">
        <v>2084</v>
      </c>
      <c r="E20" s="23">
        <v>0</v>
      </c>
      <c r="F20" s="23">
        <v>237</v>
      </c>
      <c r="G20" s="23">
        <v>0</v>
      </c>
      <c r="H20" s="23">
        <v>599</v>
      </c>
      <c r="I20" s="24">
        <f t="shared" si="1"/>
        <v>13872</v>
      </c>
    </row>
    <row r="21" spans="1:9" ht="14.25">
      <c r="A21" s="68" t="str">
        <f>'A-N° Sinies Denun'!A21</f>
        <v>Renta Nacional</v>
      </c>
      <c r="B21" s="23">
        <v>109111</v>
      </c>
      <c r="C21" s="23">
        <v>108888</v>
      </c>
      <c r="D21" s="23">
        <v>49554</v>
      </c>
      <c r="E21" s="23">
        <v>4931</v>
      </c>
      <c r="F21" s="23">
        <v>14170</v>
      </c>
      <c r="G21" s="23">
        <v>0</v>
      </c>
      <c r="H21" s="23">
        <v>2038</v>
      </c>
      <c r="I21" s="24">
        <f t="shared" si="1"/>
        <v>288692</v>
      </c>
    </row>
    <row r="22" spans="1:9" ht="14.25">
      <c r="A22" s="68" t="str">
        <f>'A-N° Sinies Denun'!A22</f>
        <v>Suramericana G</v>
      </c>
      <c r="B22" s="23">
        <v>1113917</v>
      </c>
      <c r="C22" s="23">
        <v>341239</v>
      </c>
      <c r="D22" s="23">
        <v>8932</v>
      </c>
      <c r="E22" s="23">
        <v>4881</v>
      </c>
      <c r="F22" s="23">
        <v>88823</v>
      </c>
      <c r="G22" s="23">
        <v>1245</v>
      </c>
      <c r="H22" s="23">
        <v>29787</v>
      </c>
      <c r="I22" s="24">
        <f t="shared" si="1"/>
        <v>1588824</v>
      </c>
    </row>
    <row r="23" spans="1:9" ht="14.25">
      <c r="A23" s="68" t="str">
        <f>'A-N° Sinies Denun'!A23</f>
        <v>Suramericana V</v>
      </c>
      <c r="B23" s="23">
        <v>185673</v>
      </c>
      <c r="C23" s="23">
        <v>47449</v>
      </c>
      <c r="D23" s="23">
        <v>6</v>
      </c>
      <c r="E23" s="23">
        <v>0</v>
      </c>
      <c r="F23" s="23">
        <v>6928</v>
      </c>
      <c r="G23" s="23">
        <v>12</v>
      </c>
      <c r="H23" s="23">
        <v>6981</v>
      </c>
      <c r="I23" s="24">
        <f>SUM(B23:H23)</f>
        <v>247049</v>
      </c>
    </row>
    <row r="24" spans="1:9" ht="14.25">
      <c r="A24" s="68" t="str">
        <f>'A-N° Sinies Denun'!A24</f>
        <v>Zenit</v>
      </c>
      <c r="B24" s="23">
        <v>84050</v>
      </c>
      <c r="C24" s="23">
        <v>22251</v>
      </c>
      <c r="D24" s="23">
        <v>0</v>
      </c>
      <c r="E24" s="23">
        <v>630</v>
      </c>
      <c r="F24" s="23">
        <v>2180</v>
      </c>
      <c r="G24" s="23">
        <v>222</v>
      </c>
      <c r="H24" s="23">
        <v>1436</v>
      </c>
      <c r="I24" s="24">
        <f t="shared" si="1"/>
        <v>110769</v>
      </c>
    </row>
    <row r="25" spans="1:9" ht="14.25">
      <c r="A25" s="68" t="str">
        <f>'A-N° Sinies Denun'!A25</f>
        <v>Zurich Chile(*)</v>
      </c>
      <c r="B25" s="23">
        <v>53541</v>
      </c>
      <c r="C25" s="23">
        <v>8850</v>
      </c>
      <c r="D25" s="23">
        <v>0</v>
      </c>
      <c r="E25" s="23">
        <v>0</v>
      </c>
      <c r="F25" s="23">
        <v>127</v>
      </c>
      <c r="G25" s="23">
        <v>0</v>
      </c>
      <c r="H25" s="23">
        <v>282</v>
      </c>
      <c r="I25" s="24">
        <f t="shared" si="1"/>
        <v>62800</v>
      </c>
    </row>
    <row r="26" spans="1:9" ht="14.25">
      <c r="A26" s="68" t="str">
        <f>'A-N° Sinies Denun'!A26</f>
        <v>Zurich Santander </v>
      </c>
      <c r="B26" s="23">
        <v>69172</v>
      </c>
      <c r="C26" s="23">
        <v>21725</v>
      </c>
      <c r="D26" s="23">
        <v>0</v>
      </c>
      <c r="E26" s="23">
        <v>0</v>
      </c>
      <c r="F26" s="23">
        <v>1876</v>
      </c>
      <c r="G26" s="23">
        <v>0</v>
      </c>
      <c r="H26" s="23">
        <v>66820</v>
      </c>
      <c r="I26" s="24">
        <f t="shared" si="1"/>
        <v>159593</v>
      </c>
    </row>
    <row r="27" spans="1:9" s="94" customFormat="1" ht="6">
      <c r="A27" s="107"/>
      <c r="B27" s="108"/>
      <c r="C27" s="109"/>
      <c r="D27" s="109"/>
      <c r="E27" s="109"/>
      <c r="F27" s="109"/>
      <c r="G27" s="110"/>
      <c r="H27" s="110"/>
      <c r="I27" s="110"/>
    </row>
    <row r="28" spans="1:9" ht="14.25">
      <c r="A28" s="20" t="s">
        <v>10</v>
      </c>
      <c r="B28" s="22">
        <f>SUM(B10:B24)</f>
        <v>4016341</v>
      </c>
      <c r="C28" s="22">
        <f aca="true" t="shared" si="2" ref="C28:H28">SUM(C10:C24)</f>
        <v>1415586</v>
      </c>
      <c r="D28" s="22">
        <f t="shared" si="2"/>
        <v>275321</v>
      </c>
      <c r="E28" s="22">
        <f t="shared" si="2"/>
        <v>128270</v>
      </c>
      <c r="F28" s="22">
        <f t="shared" si="2"/>
        <v>271889</v>
      </c>
      <c r="G28" s="22">
        <f t="shared" si="2"/>
        <v>111837</v>
      </c>
      <c r="H28" s="22">
        <f t="shared" si="2"/>
        <v>203357</v>
      </c>
      <c r="I28" s="22">
        <f>SUM(I10:I24)</f>
        <v>6422601</v>
      </c>
    </row>
    <row r="29" spans="1:9" s="94" customFormat="1" ht="12.75" customHeight="1">
      <c r="A29" s="95"/>
      <c r="B29" s="96"/>
      <c r="C29" s="97"/>
      <c r="D29" s="97"/>
      <c r="E29" s="97"/>
      <c r="F29" s="97"/>
      <c r="G29" s="98"/>
      <c r="H29" s="99"/>
      <c r="I29" s="99"/>
    </row>
    <row r="31" spans="2:5" ht="14.25">
      <c r="B31" s="33"/>
      <c r="C31" s="90"/>
      <c r="E31" s="23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31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2.421875" style="34" customWidth="1"/>
    <col min="2" max="9" width="15.57421875" style="34" customWidth="1"/>
    <col min="10" max="16384" width="11.421875" style="34" customWidth="1"/>
  </cols>
  <sheetData>
    <row r="3" ht="14.25">
      <c r="A3" s="1" t="s">
        <v>61</v>
      </c>
    </row>
    <row r="5" spans="1:9" ht="14.25">
      <c r="A5" s="18" t="s">
        <v>11</v>
      </c>
      <c r="B5" s="19"/>
      <c r="C5" s="20"/>
      <c r="D5" s="20"/>
      <c r="E5" s="20"/>
      <c r="F5" s="20"/>
      <c r="G5" s="20"/>
      <c r="H5" s="20"/>
      <c r="I5" s="20"/>
    </row>
    <row r="6" spans="1:9" ht="14.25">
      <c r="A6" s="91" t="str">
        <f>'D-Sinies Pag Direc'!$A$6</f>
        <v>      (entre el 1 de enero y 31 de diciembre de 2023, montos expresados en miles de pesos de diciembre de 2023)</v>
      </c>
      <c r="B6" s="92"/>
      <c r="C6" s="93"/>
      <c r="D6" s="93"/>
      <c r="E6" s="93"/>
      <c r="F6" s="93"/>
      <c r="G6" s="93"/>
      <c r="H6" s="93"/>
      <c r="I6" s="93"/>
    </row>
    <row r="7" spans="1:9" s="42" customFormat="1" ht="6">
      <c r="A7" s="103"/>
      <c r="B7" s="104"/>
      <c r="C7" s="94"/>
      <c r="D7" s="94"/>
      <c r="E7" s="94"/>
      <c r="F7" s="94"/>
      <c r="G7" s="94"/>
      <c r="H7" s="94"/>
      <c r="I7" s="94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84</v>
      </c>
      <c r="G8" s="21" t="s">
        <v>6</v>
      </c>
      <c r="H8" s="21" t="s">
        <v>7</v>
      </c>
      <c r="I8" s="21" t="s">
        <v>8</v>
      </c>
    </row>
    <row r="9" spans="1:9" s="42" customFormat="1" ht="6.75" thickBot="1">
      <c r="A9" s="105"/>
      <c r="B9" s="105"/>
      <c r="C9" s="105"/>
      <c r="D9" s="105"/>
      <c r="E9" s="105"/>
      <c r="F9" s="105"/>
      <c r="G9" s="105"/>
      <c r="H9" s="105"/>
      <c r="I9" s="105"/>
    </row>
    <row r="10" spans="1:9" ht="15" thickTop="1">
      <c r="A10" s="49" t="str">
        <f>'F-N° Seg Contrat'!A10</f>
        <v>Bci</v>
      </c>
      <c r="B10" s="33">
        <v>8073014</v>
      </c>
      <c r="C10" s="33">
        <v>3719097</v>
      </c>
      <c r="D10" s="33">
        <v>2995180</v>
      </c>
      <c r="E10" s="33">
        <v>1849327</v>
      </c>
      <c r="F10" s="33">
        <v>1416536</v>
      </c>
      <c r="G10" s="33">
        <v>820896</v>
      </c>
      <c r="H10" s="33">
        <v>593045</v>
      </c>
      <c r="I10" s="24">
        <f aca="true" t="shared" si="0" ref="I10:I15">SUM(B10:H10)</f>
        <v>19467095</v>
      </c>
    </row>
    <row r="11" spans="1:9" ht="14.25">
      <c r="A11" s="49" t="str">
        <f>'F-N° Seg Contrat'!A11</f>
        <v>BNP Paribas Cardif</v>
      </c>
      <c r="B11" s="33">
        <v>783335</v>
      </c>
      <c r="C11" s="33">
        <v>159653</v>
      </c>
      <c r="D11" s="33">
        <v>0</v>
      </c>
      <c r="E11" s="33">
        <v>0</v>
      </c>
      <c r="F11" s="33">
        <v>98706</v>
      </c>
      <c r="G11" s="33">
        <v>0</v>
      </c>
      <c r="H11" s="33">
        <v>1522</v>
      </c>
      <c r="I11" s="24">
        <f t="shared" si="0"/>
        <v>1043216</v>
      </c>
    </row>
    <row r="12" spans="1:9" ht="14.25">
      <c r="A12" s="49" t="str">
        <f>'F-N° Seg Contrat'!A12</f>
        <v>Bupa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24">
        <f t="shared" si="0"/>
        <v>0</v>
      </c>
    </row>
    <row r="13" spans="1:9" ht="14.25">
      <c r="A13" s="49" t="str">
        <f>'F-N° Seg Contrat'!A13</f>
        <v>Chubb</v>
      </c>
      <c r="B13" s="33">
        <v>0</v>
      </c>
      <c r="C13" s="33">
        <v>0</v>
      </c>
      <c r="D13" s="33">
        <v>0</v>
      </c>
      <c r="E13" s="33">
        <v>1641063</v>
      </c>
      <c r="F13" s="33">
        <v>0</v>
      </c>
      <c r="G13" s="33">
        <v>0</v>
      </c>
      <c r="H13" s="33">
        <v>0</v>
      </c>
      <c r="I13" s="24">
        <f t="shared" si="0"/>
        <v>1641063</v>
      </c>
    </row>
    <row r="14" spans="1:9" ht="14.25">
      <c r="A14" s="49" t="str">
        <f>'F-N° Seg Contrat'!A14</f>
        <v>Consorcio Nacional</v>
      </c>
      <c r="B14" s="33">
        <v>861697</v>
      </c>
      <c r="C14" s="33">
        <v>446957</v>
      </c>
      <c r="D14" s="33">
        <v>440</v>
      </c>
      <c r="E14" s="33">
        <v>8197</v>
      </c>
      <c r="F14" s="33">
        <v>72823</v>
      </c>
      <c r="G14" s="33">
        <v>102</v>
      </c>
      <c r="H14" s="33">
        <v>4888</v>
      </c>
      <c r="I14" s="24">
        <f t="shared" si="0"/>
        <v>1395104</v>
      </c>
    </row>
    <row r="15" spans="1:9" ht="14.25">
      <c r="A15" s="49" t="str">
        <f>'F-N° Seg Contrat'!A15</f>
        <v>FID</v>
      </c>
      <c r="B15" s="33">
        <v>0</v>
      </c>
      <c r="C15" s="33">
        <v>0</v>
      </c>
      <c r="D15" s="33">
        <v>48340</v>
      </c>
      <c r="E15" s="33">
        <v>137630</v>
      </c>
      <c r="F15" s="33">
        <v>0</v>
      </c>
      <c r="G15" s="33">
        <v>32036</v>
      </c>
      <c r="H15" s="33">
        <v>5315</v>
      </c>
      <c r="I15" s="24">
        <f t="shared" si="0"/>
        <v>223321</v>
      </c>
    </row>
    <row r="16" spans="1:9" ht="14.25">
      <c r="A16" s="49" t="str">
        <f>'F-N° Seg Contrat'!A16</f>
        <v>HDI</v>
      </c>
      <c r="B16" s="33">
        <v>6193489</v>
      </c>
      <c r="C16" s="33">
        <v>2897219</v>
      </c>
      <c r="D16" s="33">
        <v>1261538</v>
      </c>
      <c r="E16" s="33">
        <v>788269</v>
      </c>
      <c r="F16" s="33">
        <v>4263190</v>
      </c>
      <c r="G16" s="33">
        <v>248661</v>
      </c>
      <c r="H16" s="33">
        <v>264814</v>
      </c>
      <c r="I16" s="24">
        <f aca="true" t="shared" si="1" ref="I16:I24">SUM(B16:H16)</f>
        <v>15917180</v>
      </c>
    </row>
    <row r="17" spans="1:9" ht="14.25">
      <c r="A17" s="49" t="str">
        <f>'F-N° Seg Contrat'!A17</f>
        <v>Liberty</v>
      </c>
      <c r="B17" s="33">
        <v>440092.768</v>
      </c>
      <c r="C17" s="33">
        <v>345346.473</v>
      </c>
      <c r="D17" s="33">
        <v>305520.497</v>
      </c>
      <c r="E17" s="33">
        <v>1770890.59</v>
      </c>
      <c r="F17" s="33">
        <v>84014.09</v>
      </c>
      <c r="G17" s="33">
        <v>1112838.115</v>
      </c>
      <c r="H17" s="33">
        <v>316835.578</v>
      </c>
      <c r="I17" s="24">
        <f t="shared" si="1"/>
        <v>4375538.111</v>
      </c>
    </row>
    <row r="18" spans="1:9" ht="14.25">
      <c r="A18" s="49" t="str">
        <f>'F-N° Seg Contrat'!A18</f>
        <v>Mapfre</v>
      </c>
      <c r="B18" s="33">
        <v>60496</v>
      </c>
      <c r="C18" s="33">
        <v>54221</v>
      </c>
      <c r="D18" s="33">
        <v>30189</v>
      </c>
      <c r="E18" s="33">
        <v>14749</v>
      </c>
      <c r="F18" s="33">
        <v>33</v>
      </c>
      <c r="G18" s="33">
        <v>9496</v>
      </c>
      <c r="H18" s="33">
        <v>75434</v>
      </c>
      <c r="I18" s="24">
        <f t="shared" si="1"/>
        <v>244618</v>
      </c>
    </row>
    <row r="19" spans="1:9" ht="14.25">
      <c r="A19" s="49" t="str">
        <f>'F-N° Seg Contrat'!A19</f>
        <v>Mutual de Seguros</v>
      </c>
      <c r="B19" s="33">
        <v>1299331</v>
      </c>
      <c r="C19" s="33">
        <v>623158</v>
      </c>
      <c r="D19" s="33">
        <v>0</v>
      </c>
      <c r="E19" s="33">
        <v>0</v>
      </c>
      <c r="F19" s="33">
        <v>295537</v>
      </c>
      <c r="G19" s="33">
        <v>0</v>
      </c>
      <c r="H19" s="33">
        <v>59127</v>
      </c>
      <c r="I19" s="24">
        <f t="shared" si="1"/>
        <v>2277153</v>
      </c>
    </row>
    <row r="20" spans="1:9" ht="14.25">
      <c r="A20" s="49" t="str">
        <f>'F-N° Seg Contrat'!A20</f>
        <v>Porvenir</v>
      </c>
      <c r="B20" s="33">
        <v>74695</v>
      </c>
      <c r="C20" s="33">
        <v>42703</v>
      </c>
      <c r="D20" s="33">
        <v>27754</v>
      </c>
      <c r="E20" s="33">
        <v>0</v>
      </c>
      <c r="F20" s="33">
        <v>9827</v>
      </c>
      <c r="G20" s="33">
        <v>0</v>
      </c>
      <c r="H20" s="33">
        <v>9469</v>
      </c>
      <c r="I20" s="24">
        <f t="shared" si="1"/>
        <v>164448</v>
      </c>
    </row>
    <row r="21" spans="1:9" ht="14.25">
      <c r="A21" s="49" t="str">
        <f>'F-N° Seg Contrat'!A21</f>
        <v>Renta Nacional</v>
      </c>
      <c r="B21" s="33">
        <v>611386</v>
      </c>
      <c r="C21" s="33">
        <v>789176</v>
      </c>
      <c r="D21" s="33">
        <v>819826</v>
      </c>
      <c r="E21" s="33">
        <v>349530</v>
      </c>
      <c r="F21" s="33">
        <v>522804</v>
      </c>
      <c r="G21" s="33">
        <v>0</v>
      </c>
      <c r="H21" s="33">
        <v>27615</v>
      </c>
      <c r="I21" s="24">
        <f>SUM(B21:H21)</f>
        <v>3120337</v>
      </c>
    </row>
    <row r="22" spans="1:9" ht="14.25">
      <c r="A22" s="49" t="str">
        <f>'F-N° Seg Contrat'!A22</f>
        <v>Suramericana G</v>
      </c>
      <c r="B22" s="33">
        <v>6301514</v>
      </c>
      <c r="C22" s="33">
        <v>2779639</v>
      </c>
      <c r="D22" s="33">
        <v>191792</v>
      </c>
      <c r="E22" s="33">
        <v>90574</v>
      </c>
      <c r="F22" s="33">
        <v>3165649</v>
      </c>
      <c r="G22" s="33">
        <v>29790</v>
      </c>
      <c r="H22" s="33">
        <v>168830</v>
      </c>
      <c r="I22" s="24">
        <f t="shared" si="1"/>
        <v>12727788</v>
      </c>
    </row>
    <row r="23" spans="1:9" ht="14.25">
      <c r="A23" s="49" t="str">
        <f>'F-N° Seg Contrat'!A23</f>
        <v>Suramericana V</v>
      </c>
      <c r="B23" s="33">
        <v>1085165</v>
      </c>
      <c r="C23" s="33">
        <v>402839</v>
      </c>
      <c r="D23" s="33">
        <v>58</v>
      </c>
      <c r="E23" s="33">
        <v>0</v>
      </c>
      <c r="F23" s="33">
        <v>266255</v>
      </c>
      <c r="G23" s="33">
        <v>70</v>
      </c>
      <c r="H23" s="33">
        <v>69829</v>
      </c>
      <c r="I23" s="24">
        <f>SUM(B23:H23)</f>
        <v>1824216</v>
      </c>
    </row>
    <row r="24" spans="1:9" ht="16.5" customHeight="1">
      <c r="A24" s="49" t="str">
        <f>'F-N° Seg Contrat'!A24</f>
        <v>Zenit</v>
      </c>
      <c r="B24" s="33">
        <v>467363</v>
      </c>
      <c r="C24" s="33">
        <v>188223</v>
      </c>
      <c r="D24" s="33">
        <v>0</v>
      </c>
      <c r="E24" s="33">
        <v>13506</v>
      </c>
      <c r="F24" s="33">
        <v>88719</v>
      </c>
      <c r="G24" s="33">
        <v>4745</v>
      </c>
      <c r="H24" s="33">
        <v>6500</v>
      </c>
      <c r="I24" s="24">
        <f t="shared" si="1"/>
        <v>769056</v>
      </c>
    </row>
    <row r="25" spans="1:9" ht="16.5" customHeight="1">
      <c r="A25" s="49" t="str">
        <f>'F-N° Seg Contrat'!A25</f>
        <v>Zurich Chile(*)</v>
      </c>
      <c r="B25" s="33">
        <v>271175</v>
      </c>
      <c r="C25" s="33">
        <v>76197</v>
      </c>
      <c r="D25" s="33">
        <v>0</v>
      </c>
      <c r="E25" s="33">
        <v>0</v>
      </c>
      <c r="F25" s="33">
        <v>8051</v>
      </c>
      <c r="G25" s="33">
        <v>0</v>
      </c>
      <c r="H25" s="33">
        <v>5530</v>
      </c>
      <c r="I25" s="24">
        <f>SUM(B25:H25)</f>
        <v>360953</v>
      </c>
    </row>
    <row r="26" spans="1:9" ht="16.5" customHeight="1">
      <c r="A26" s="49" t="str">
        <f>'F-N° Seg Contrat'!A26</f>
        <v>Zurich Santander </v>
      </c>
      <c r="B26" s="33">
        <v>372664</v>
      </c>
      <c r="C26" s="33">
        <v>199774</v>
      </c>
      <c r="D26" s="33">
        <v>0</v>
      </c>
      <c r="E26" s="33">
        <v>0</v>
      </c>
      <c r="F26" s="33">
        <v>82270</v>
      </c>
      <c r="G26" s="33">
        <v>0</v>
      </c>
      <c r="H26" s="33">
        <v>366435</v>
      </c>
      <c r="I26" s="24">
        <f>SUM(B26:H26)</f>
        <v>1021143</v>
      </c>
    </row>
    <row r="27" spans="1:9" s="42" customFormat="1" ht="11.25" customHeight="1">
      <c r="A27" s="107"/>
      <c r="B27" s="117"/>
      <c r="C27" s="118"/>
      <c r="D27" s="118"/>
      <c r="E27" s="118"/>
      <c r="F27" s="118"/>
      <c r="G27" s="119"/>
      <c r="H27" s="119"/>
      <c r="I27" s="119"/>
    </row>
    <row r="28" spans="1:9" ht="14.25">
      <c r="A28" s="20" t="s">
        <v>10</v>
      </c>
      <c r="B28" s="22">
        <f aca="true" t="shared" si="2" ref="B28:I28">SUM(B10:B24)</f>
        <v>26251577.768</v>
      </c>
      <c r="C28" s="23">
        <f t="shared" si="2"/>
        <v>12448231.473000001</v>
      </c>
      <c r="D28" s="23">
        <f t="shared" si="2"/>
        <v>5680637.4969999995</v>
      </c>
      <c r="E28" s="23">
        <f t="shared" si="2"/>
        <v>6663735.59</v>
      </c>
      <c r="F28" s="23">
        <f t="shared" si="2"/>
        <v>10284093.09</v>
      </c>
      <c r="G28" s="24">
        <f t="shared" si="2"/>
        <v>2258634.115</v>
      </c>
      <c r="H28" s="24">
        <f t="shared" si="2"/>
        <v>1603223.578</v>
      </c>
      <c r="I28" s="24">
        <f t="shared" si="2"/>
        <v>65190133.111</v>
      </c>
    </row>
    <row r="29" spans="1:9" s="42" customFormat="1" ht="6">
      <c r="A29" s="99"/>
      <c r="B29" s="100"/>
      <c r="C29" s="97"/>
      <c r="D29" s="97"/>
      <c r="E29" s="97"/>
      <c r="F29" s="97"/>
      <c r="G29" s="98"/>
      <c r="H29" s="98"/>
      <c r="I29" s="98"/>
    </row>
    <row r="31" spans="2:7" ht="14.25">
      <c r="B31" s="33"/>
      <c r="C31" s="33"/>
      <c r="D31" s="33"/>
      <c r="E31" s="33"/>
      <c r="F31" s="33"/>
      <c r="G31" s="33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4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2.421875" style="34" customWidth="1"/>
    <col min="2" max="2" width="11.7109375" style="34" customWidth="1"/>
    <col min="3" max="3" width="13.140625" style="34" customWidth="1"/>
    <col min="4" max="4" width="22.00390625" style="34" customWidth="1"/>
    <col min="5" max="5" width="13.8515625" style="34" customWidth="1"/>
    <col min="6" max="6" width="14.140625" style="34" customWidth="1"/>
    <col min="7" max="8" width="11.7109375" style="34" customWidth="1"/>
    <col min="9" max="9" width="12.57421875" style="34" customWidth="1"/>
    <col min="10" max="10" width="12.421875" style="34" bestFit="1" customWidth="1"/>
    <col min="11" max="16384" width="11.421875" style="34" customWidth="1"/>
  </cols>
  <sheetData>
    <row r="3" ht="14.25">
      <c r="A3" s="1" t="s">
        <v>61</v>
      </c>
    </row>
    <row r="5" spans="1:9" ht="14.25">
      <c r="A5" s="18" t="s">
        <v>12</v>
      </c>
      <c r="B5" s="20"/>
      <c r="C5" s="20"/>
      <c r="D5" s="20"/>
      <c r="E5" s="20"/>
      <c r="F5" s="20"/>
      <c r="G5" s="20"/>
      <c r="H5" s="20"/>
      <c r="I5" s="20"/>
    </row>
    <row r="6" spans="1:9" ht="14.25">
      <c r="A6" s="91" t="s">
        <v>100</v>
      </c>
      <c r="B6" s="92"/>
      <c r="C6" s="93"/>
      <c r="D6" s="93"/>
      <c r="E6" s="93"/>
      <c r="F6" s="93"/>
      <c r="G6" s="93"/>
      <c r="H6" s="93"/>
      <c r="I6" s="93"/>
    </row>
    <row r="7" spans="1:9" s="42" customFormat="1" ht="6">
      <c r="A7" s="103"/>
      <c r="B7" s="104"/>
      <c r="C7" s="94"/>
      <c r="D7" s="94"/>
      <c r="E7" s="94"/>
      <c r="F7" s="94"/>
      <c r="G7" s="94"/>
      <c r="H7" s="94"/>
      <c r="I7" s="94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84</v>
      </c>
      <c r="G8" s="21" t="s">
        <v>6</v>
      </c>
      <c r="H8" s="21" t="s">
        <v>7</v>
      </c>
      <c r="I8" s="21" t="s">
        <v>83</v>
      </c>
    </row>
    <row r="9" spans="1:9" s="42" customFormat="1" ht="6.75" thickBot="1">
      <c r="A9" s="105"/>
      <c r="B9" s="105"/>
      <c r="C9" s="105"/>
      <c r="D9" s="105"/>
      <c r="E9" s="105"/>
      <c r="F9" s="105"/>
      <c r="G9" s="105"/>
      <c r="H9" s="105"/>
      <c r="I9" s="105"/>
    </row>
    <row r="10" spans="1:9" ht="15" thickTop="1">
      <c r="A10" s="49" t="str">
        <f>'F-N° Seg Contrat'!A10</f>
        <v>Bci</v>
      </c>
      <c r="B10" s="25">
        <f>IF('F-N° Seg Contrat'!B10=0,"  0",'G-Prima Tot x Tip V'!B10/'F-N° Seg Contrat'!B10*1000)</f>
        <v>8252.30354685906</v>
      </c>
      <c r="C10" s="25">
        <f>IF('F-N° Seg Contrat'!C10=0,"  0",'G-Prima Tot x Tip V'!C10/'F-N° Seg Contrat'!C10*1000)</f>
        <v>9471.08707111916</v>
      </c>
      <c r="D10" s="25">
        <f>IF('F-N° Seg Contrat'!D10=0,"  0",'G-Prima Tot x Tip V'!D10/'F-N° Seg Contrat'!D10*1000)</f>
        <v>22867.111511505398</v>
      </c>
      <c r="E10" s="25">
        <f>IF('F-N° Seg Contrat'!E10=0,"  0",'G-Prima Tot x Tip V'!E10/'F-N° Seg Contrat'!E10*1000)</f>
        <v>42655.44919847768</v>
      </c>
      <c r="F10" s="25">
        <f>IF('F-N° Seg Contrat'!F10=0,"  0",'G-Prima Tot x Tip V'!F10/'F-N° Seg Contrat'!F10*1000)</f>
        <v>44837.02085905106</v>
      </c>
      <c r="G10" s="25">
        <f>IF('F-N° Seg Contrat'!G10=0,"  0",'G-Prima Tot x Tip V'!G10/'F-N° Seg Contrat'!G10*1000)</f>
        <v>23825.854762872237</v>
      </c>
      <c r="H10" s="25">
        <f>IF('F-N° Seg Contrat'!H10=0,"  0",'G-Prima Tot x Tip V'!H10/'F-N° Seg Contrat'!H10*1000)</f>
        <v>7985.954942702091</v>
      </c>
      <c r="I10" s="25">
        <f>IF('F-N° Seg Contrat'!I10=0,"  0",'G-Prima Tot x Tip V'!I10/'F-N° Seg Contrat'!I10*1000)</f>
        <v>11549.073385231828</v>
      </c>
    </row>
    <row r="11" spans="1:9" ht="14.25">
      <c r="A11" s="49" t="str">
        <f>'F-N° Seg Contrat'!A11</f>
        <v>BNP Paribas Cardif</v>
      </c>
      <c r="B11" s="25">
        <f>IF('F-N° Seg Contrat'!B11=0,"  0",'G-Prima Tot x Tip V'!B11/'F-N° Seg Contrat'!B11*1000)</f>
        <v>4426.246645006357</v>
      </c>
      <c r="C11" s="25">
        <f>IF('F-N° Seg Contrat'!C11=0,"  0",'G-Prima Tot x Tip V'!C11/'F-N° Seg Contrat'!C11*1000)</f>
        <v>6875.66752799311</v>
      </c>
      <c r="D11" s="25" t="str">
        <f>IF('F-N° Seg Contrat'!D11=0,"  0",'G-Prima Tot x Tip V'!D11/'F-N° Seg Contrat'!D11*1000)</f>
        <v>  0</v>
      </c>
      <c r="E11" s="25" t="str">
        <f>IF('F-N° Seg Contrat'!E11=0,"  0",'G-Prima Tot x Tip V'!E11/'F-N° Seg Contrat'!E11*1000)</f>
        <v>  0</v>
      </c>
      <c r="F11" s="25">
        <f>IF('F-N° Seg Contrat'!F11=0,"  0",'G-Prima Tot x Tip V'!F11/'F-N° Seg Contrat'!F11*1000)</f>
        <v>36103.145574250186</v>
      </c>
      <c r="G11" s="25" t="str">
        <f>IF('F-N° Seg Contrat'!G11=0,"  0",'G-Prima Tot x Tip V'!G11/'F-N° Seg Contrat'!G11*1000)</f>
        <v>  0</v>
      </c>
      <c r="H11" s="25">
        <f>IF('F-N° Seg Contrat'!H11=0,"  0",'G-Prima Tot x Tip V'!H11/'F-N° Seg Contrat'!H11*1000)</f>
        <v>2018.567639257294</v>
      </c>
      <c r="I11" s="25">
        <f>IF('F-N° Seg Contrat'!I11=0,"  0",'G-Prima Tot x Tip V'!I11/'F-N° Seg Contrat'!I11*1000)</f>
        <v>5121.762739158398</v>
      </c>
    </row>
    <row r="12" spans="1:9" ht="14.25">
      <c r="A12" s="49" t="str">
        <f>'F-N° Seg Contrat'!A12</f>
        <v>Bupa</v>
      </c>
      <c r="B12" s="25" t="str">
        <f>IF('F-N° Seg Contrat'!B12=0,"  0",'G-Prima Tot x Tip V'!B12/'F-N° Seg Contrat'!B12*1000)</f>
        <v>  0</v>
      </c>
      <c r="C12" s="25" t="str">
        <f>IF('F-N° Seg Contrat'!C12=0,"  0",'G-Prima Tot x Tip V'!C12/'F-N° Seg Contrat'!C12*1000)</f>
        <v>  0</v>
      </c>
      <c r="D12" s="25" t="str">
        <f>IF('F-N° Seg Contrat'!D12=0,"  0",'G-Prima Tot x Tip V'!D12/'F-N° Seg Contrat'!D12*1000)</f>
        <v>  0</v>
      </c>
      <c r="E12" s="25" t="str">
        <f>IF('F-N° Seg Contrat'!E12=0,"  0",'G-Prima Tot x Tip V'!E12/'F-N° Seg Contrat'!E12*1000)</f>
        <v>  0</v>
      </c>
      <c r="F12" s="25" t="str">
        <f>IF('F-N° Seg Contrat'!F12=0,"  0",'G-Prima Tot x Tip V'!F12/'F-N° Seg Contrat'!F12*1000)</f>
        <v>  0</v>
      </c>
      <c r="G12" s="25" t="str">
        <f>IF('F-N° Seg Contrat'!G12=0,"  0",'G-Prima Tot x Tip V'!G12/'F-N° Seg Contrat'!G12*1000)</f>
        <v>  0</v>
      </c>
      <c r="H12" s="25" t="str">
        <f>IF('F-N° Seg Contrat'!H12=0,"  0",'G-Prima Tot x Tip V'!H12/'F-N° Seg Contrat'!H12*1000)</f>
        <v>  0</v>
      </c>
      <c r="I12" s="25" t="str">
        <f>IF('F-N° Seg Contrat'!I12=0,"  0",'G-Prima Tot x Tip V'!I12/'F-N° Seg Contrat'!I12*1000)</f>
        <v>  0</v>
      </c>
    </row>
    <row r="13" spans="1:10" ht="14.25">
      <c r="A13" s="49" t="str">
        <f>'F-N° Seg Contrat'!A13</f>
        <v>Chubb</v>
      </c>
      <c r="B13" s="25" t="str">
        <f>IF('F-N° Seg Contrat'!B13=0,"  0",'G-Prima Tot x Tip V'!B13/'F-N° Seg Contrat'!B13*1000)</f>
        <v>  0</v>
      </c>
      <c r="C13" s="25" t="str">
        <f>IF('F-N° Seg Contrat'!C13=0,"  0",'G-Prima Tot x Tip V'!C13/'F-N° Seg Contrat'!C13*1000)</f>
        <v>  0</v>
      </c>
      <c r="D13" s="25" t="str">
        <f>IF('F-N° Seg Contrat'!D13=0,"  0",'G-Prima Tot x Tip V'!D13/'F-N° Seg Contrat'!D13*1000)</f>
        <v>  0</v>
      </c>
      <c r="E13" s="25">
        <f>IF('F-N° Seg Contrat'!E13=0,"  0",'G-Prima Tot x Tip V'!E13/'F-N° Seg Contrat'!E13*1000)</f>
        <v>188433.00034447122</v>
      </c>
      <c r="F13" s="25" t="str">
        <f>IF('F-N° Seg Contrat'!F13=0,"  0",'G-Prima Tot x Tip V'!F13/'F-N° Seg Contrat'!F13*1000)</f>
        <v>  0</v>
      </c>
      <c r="G13" s="25" t="str">
        <f>IF('F-N° Seg Contrat'!G13=0,"  0",'G-Prima Tot x Tip V'!G13/'F-N° Seg Contrat'!G13*1000)</f>
        <v>  0</v>
      </c>
      <c r="H13" s="25" t="str">
        <f>IF('F-N° Seg Contrat'!H13=0,"  0",'G-Prima Tot x Tip V'!H13/'F-N° Seg Contrat'!H13*1000)</f>
        <v>  0</v>
      </c>
      <c r="I13" s="25">
        <f>IF('F-N° Seg Contrat'!I13=0,"  0",'G-Prima Tot x Tip V'!I13/'F-N° Seg Contrat'!I13*1000)</f>
        <v>188433.00034447122</v>
      </c>
      <c r="J13" s="33"/>
    </row>
    <row r="14" spans="1:10" ht="14.25">
      <c r="A14" s="49" t="str">
        <f>'F-N° Seg Contrat'!A14</f>
        <v>Consorcio Nacional</v>
      </c>
      <c r="B14" s="25">
        <f>IF('F-N° Seg Contrat'!B14=0,"  0",'G-Prima Tot x Tip V'!B14/'F-N° Seg Contrat'!B14*1000)</f>
        <v>3472.2744947917718</v>
      </c>
      <c r="C14" s="25">
        <f>IF('F-N° Seg Contrat'!C14=0,"  0",'G-Prima Tot x Tip V'!C14/'F-N° Seg Contrat'!C14*1000)</f>
        <v>8627.01461136096</v>
      </c>
      <c r="D14" s="25">
        <f>IF('F-N° Seg Contrat'!D14=0,"  0",'G-Prima Tot x Tip V'!D14/'F-N° Seg Contrat'!D14*1000)</f>
        <v>25882.352941176472</v>
      </c>
      <c r="E14" s="25">
        <f>IF('F-N° Seg Contrat'!E14=0,"  0",'G-Prima Tot x Tip V'!E14/'F-N° Seg Contrat'!E14*1000)</f>
        <v>28560.9756097561</v>
      </c>
      <c r="F14" s="25">
        <f>IF('F-N° Seg Contrat'!F14=0,"  0",'G-Prima Tot x Tip V'!F14/'F-N° Seg Contrat'!F14*1000)</f>
        <v>45945.11041009463</v>
      </c>
      <c r="G14" s="25">
        <f>IF('F-N° Seg Contrat'!G14=0,"  0",'G-Prima Tot x Tip V'!G14/'F-N° Seg Contrat'!G14*1000)</f>
        <v>25500</v>
      </c>
      <c r="H14" s="25">
        <f>IF('F-N° Seg Contrat'!H14=0,"  0",'G-Prima Tot x Tip V'!H14/'F-N° Seg Contrat'!H14*1000)</f>
        <v>3307.1718538565633</v>
      </c>
      <c r="I14" s="25">
        <f>IF('F-N° Seg Contrat'!I14=0,"  0",'G-Prima Tot x Tip V'!I14/'F-N° Seg Contrat'!I14*1000)</f>
        <v>4599.067068849</v>
      </c>
      <c r="J14" s="33"/>
    </row>
    <row r="15" spans="1:9" ht="14.25">
      <c r="A15" s="49" t="str">
        <f>'F-N° Seg Contrat'!A15</f>
        <v>FID</v>
      </c>
      <c r="B15" s="25" t="str">
        <f>IF('F-N° Seg Contrat'!B15=0,"  0",'G-Prima Tot x Tip V'!B15/'F-N° Seg Contrat'!B15*1000)</f>
        <v>  0</v>
      </c>
      <c r="C15" s="25" t="str">
        <f>IF('F-N° Seg Contrat'!C15=0,"  0",'G-Prima Tot x Tip V'!C15/'F-N° Seg Contrat'!C15*1000)</f>
        <v>  0</v>
      </c>
      <c r="D15" s="25">
        <f>IF('F-N° Seg Contrat'!D15=0,"  0",'G-Prima Tot x Tip V'!D15/'F-N° Seg Contrat'!D15*1000)</f>
        <v>15478.706372078132</v>
      </c>
      <c r="E15" s="25">
        <f>IF('F-N° Seg Contrat'!E15=0,"  0",'G-Prima Tot x Tip V'!E15/'F-N° Seg Contrat'!E15*1000)</f>
        <v>64554.40900562851</v>
      </c>
      <c r="F15" s="25" t="str">
        <f>IF('F-N° Seg Contrat'!F15=0,"  0",'G-Prima Tot x Tip V'!F15/'F-N° Seg Contrat'!F15*1000)</f>
        <v>  0</v>
      </c>
      <c r="G15" s="25">
        <f>IF('F-N° Seg Contrat'!G15=0,"  0",'G-Prima Tot x Tip V'!G15/'F-N° Seg Contrat'!G15*1000)</f>
        <v>22247.222222222223</v>
      </c>
      <c r="H15" s="25">
        <f>IF('F-N° Seg Contrat'!H15=0,"  0",'G-Prima Tot x Tip V'!H15/'F-N° Seg Contrat'!H15*1000)</f>
        <v>16766.561514195582</v>
      </c>
      <c r="I15" s="25">
        <f>IF('F-N° Seg Contrat'!I15=0,"  0",'G-Prima Tot x Tip V'!I15/'F-N° Seg Contrat'!I15*1000)</f>
        <v>31848.40273816315</v>
      </c>
    </row>
    <row r="16" spans="1:9" ht="14.25">
      <c r="A16" s="49" t="str">
        <f>'F-N° Seg Contrat'!A16</f>
        <v>HDI</v>
      </c>
      <c r="B16" s="25">
        <f>IF('F-N° Seg Contrat'!B16=0,"  0",'G-Prima Tot x Tip V'!B16/'F-N° Seg Contrat'!B16*1000)</f>
        <v>6666.260171352305</v>
      </c>
      <c r="C16" s="25">
        <f>IF('F-N° Seg Contrat'!C16=0,"  0",'G-Prima Tot x Tip V'!C16/'F-N° Seg Contrat'!C16*1000)</f>
        <v>8805.0127339367</v>
      </c>
      <c r="D16" s="25">
        <f>IF('F-N° Seg Contrat'!D16=0,"  0",'G-Prima Tot x Tip V'!D16/'F-N° Seg Contrat'!D16*1000)</f>
        <v>21147.938913382393</v>
      </c>
      <c r="E16" s="25">
        <f>IF('F-N° Seg Contrat'!E16=0,"  0",'G-Prima Tot x Tip V'!E16/'F-N° Seg Contrat'!E16*1000)</f>
        <v>34471.90274194253</v>
      </c>
      <c r="F16" s="25">
        <f>IF('F-N° Seg Contrat'!F16=0,"  0",'G-Prima Tot x Tip V'!F16/'F-N° Seg Contrat'!F16*1000)</f>
        <v>37137.742390717285</v>
      </c>
      <c r="G16" s="25">
        <f>IF('F-N° Seg Contrat'!G16=0,"  0",'G-Prima Tot x Tip V'!G16/'F-N° Seg Contrat'!G16*1000)</f>
        <v>21635.865309318717</v>
      </c>
      <c r="H16" s="25">
        <f>IF('F-N° Seg Contrat'!H16=0,"  0",'G-Prima Tot x Tip V'!H16/'F-N° Seg Contrat'!H16*1000)</f>
        <v>6373.995089780003</v>
      </c>
      <c r="I16" s="25">
        <f>IF('F-N° Seg Contrat'!I16=0,"  0",'G-Prima Tot x Tip V'!I16/'F-N° Seg Contrat'!I16*1000)</f>
        <v>10551.835462967567</v>
      </c>
    </row>
    <row r="17" spans="1:9" ht="14.25">
      <c r="A17" s="49" t="str">
        <f>'F-N° Seg Contrat'!A17</f>
        <v>Liberty</v>
      </c>
      <c r="B17" s="25">
        <f>IF('F-N° Seg Contrat'!B17=0,"  0",'G-Prima Tot x Tip V'!B17/'F-N° Seg Contrat'!B17*1000)</f>
        <v>7863.292738707833</v>
      </c>
      <c r="C17" s="25">
        <f>IF('F-N° Seg Contrat'!C17=0,"  0",'G-Prima Tot x Tip V'!C17/'F-N° Seg Contrat'!C17*1000)</f>
        <v>8578.118507662883</v>
      </c>
      <c r="D17" s="25">
        <f>IF('F-N° Seg Contrat'!D17=0,"  0",'G-Prima Tot x Tip V'!D17/'F-N° Seg Contrat'!D17*1000)</f>
        <v>15703.957697250064</v>
      </c>
      <c r="E17" s="25">
        <f>IF('F-N° Seg Contrat'!E17=0,"  0",'G-Prima Tot x Tip V'!E17/'F-N° Seg Contrat'!E17*1000)</f>
        <v>44370.99020320213</v>
      </c>
      <c r="F17" s="25">
        <f>IF('F-N° Seg Contrat'!F17=0,"  0",'G-Prima Tot x Tip V'!F17/'F-N° Seg Contrat'!F17*1000)</f>
        <v>30539.47291893857</v>
      </c>
      <c r="G17" s="25">
        <f>IF('F-N° Seg Contrat'!G17=0,"  0",'G-Prima Tot x Tip V'!G17/'F-N° Seg Contrat'!G17*1000)</f>
        <v>17757.677203676518</v>
      </c>
      <c r="H17" s="25">
        <f>IF('F-N° Seg Contrat'!H17=0,"  0",'G-Prima Tot x Tip V'!H17/'F-N° Seg Contrat'!H17*1000)</f>
        <v>9703.99932618683</v>
      </c>
      <c r="I17" s="25">
        <f>IF('F-N° Seg Contrat'!I17=0,"  0",'G-Prima Tot x Tip V'!I17/'F-N° Seg Contrat'!I17*1000)</f>
        <v>17249.48203120688</v>
      </c>
    </row>
    <row r="18" spans="1:9" ht="14.25">
      <c r="A18" s="49" t="str">
        <f>'F-N° Seg Contrat'!A18</f>
        <v>Mapfre</v>
      </c>
      <c r="B18" s="25">
        <f>IF('F-N° Seg Contrat'!B18=0,"  0",'G-Prima Tot x Tip V'!B18/'F-N° Seg Contrat'!B18*1000)</f>
        <v>10908.041831950955</v>
      </c>
      <c r="C18" s="25">
        <f>IF('F-N° Seg Contrat'!C18=0,"  0",'G-Prima Tot x Tip V'!C18/'F-N° Seg Contrat'!C18*1000)</f>
        <v>10850.710426255753</v>
      </c>
      <c r="D18" s="25">
        <f>IF('F-N° Seg Contrat'!D18=0,"  0",'G-Prima Tot x Tip V'!D18/'F-N° Seg Contrat'!D18*1000)</f>
        <v>19926.73267326733</v>
      </c>
      <c r="E18" s="25">
        <f>IF('F-N° Seg Contrat'!E18=0,"  0",'G-Prima Tot x Tip V'!E18/'F-N° Seg Contrat'!E18*1000)</f>
        <v>26012.345679012345</v>
      </c>
      <c r="F18" s="25">
        <f>IF('F-N° Seg Contrat'!F18=0,"  0",'G-Prima Tot x Tip V'!F18/'F-N° Seg Contrat'!F18*1000)</f>
        <v>33000</v>
      </c>
      <c r="G18" s="25">
        <f>IF('F-N° Seg Contrat'!G18=0,"  0",'G-Prima Tot x Tip V'!G18/'F-N° Seg Contrat'!G18*1000)</f>
        <v>31759.197324414716</v>
      </c>
      <c r="H18" s="25">
        <f>IF('F-N° Seg Contrat'!H18=0,"  0",'G-Prima Tot x Tip V'!H18/'F-N° Seg Contrat'!H18*1000)</f>
        <v>17078.10731265565</v>
      </c>
      <c r="I18" s="25">
        <f>IF('F-N° Seg Contrat'!I18=0,"  0",'G-Prima Tot x Tip V'!I18/'F-N° Seg Contrat'!I18*1000)</f>
        <v>14105.524160996425</v>
      </c>
    </row>
    <row r="19" spans="1:9" ht="14.25">
      <c r="A19" s="49" t="str">
        <f>'F-N° Seg Contrat'!A19</f>
        <v>Mutual de Seguros</v>
      </c>
      <c r="B19" s="25">
        <f>IF('F-N° Seg Contrat'!B19=0,"  0",'G-Prima Tot x Tip V'!B19/'F-N° Seg Contrat'!B19*1000)</f>
        <v>10633.693428267452</v>
      </c>
      <c r="C19" s="25">
        <f>IF('F-N° Seg Contrat'!C19=0,"  0",'G-Prima Tot x Tip V'!C19/'F-N° Seg Contrat'!C19*1000)</f>
        <v>12415.237184467953</v>
      </c>
      <c r="D19" s="25" t="str">
        <f>IF('F-N° Seg Contrat'!D19=0,"  0",'G-Prima Tot x Tip V'!D19/'F-N° Seg Contrat'!D19*1000)</f>
        <v>  0</v>
      </c>
      <c r="E19" s="25" t="str">
        <f>IF('F-N° Seg Contrat'!E19=0,"  0",'G-Prima Tot x Tip V'!E19/'F-N° Seg Contrat'!E19*1000)</f>
        <v>  0</v>
      </c>
      <c r="F19" s="25">
        <f>IF('F-N° Seg Contrat'!F19=0,"  0",'G-Prima Tot x Tip V'!F19/'F-N° Seg Contrat'!F19*1000)</f>
        <v>48504.349253241424</v>
      </c>
      <c r="G19" s="25" t="str">
        <f>IF('F-N° Seg Contrat'!G19=0,"  0",'G-Prima Tot x Tip V'!G19/'F-N° Seg Contrat'!G19*1000)</f>
        <v>  0</v>
      </c>
      <c r="H19" s="25">
        <f>IF('F-N° Seg Contrat'!H19=0,"  0",'G-Prima Tot x Tip V'!H19/'F-N° Seg Contrat'!H19*1000)</f>
        <v>8335.965035950938</v>
      </c>
      <c r="I19" s="25">
        <f>IF('F-N° Seg Contrat'!I19=0,"  0",'G-Prima Tot x Tip V'!I19/'F-N° Seg Contrat'!I19*1000)</f>
        <v>12271.19292554252</v>
      </c>
    </row>
    <row r="20" spans="1:9" ht="14.25">
      <c r="A20" s="49" t="str">
        <f>'F-N° Seg Contrat'!A20</f>
        <v>Porvenir</v>
      </c>
      <c r="B20" s="25">
        <f>IF('F-N° Seg Contrat'!B20=0,"  0",'G-Prima Tot x Tip V'!B20/'F-N° Seg Contrat'!B20*1000)</f>
        <v>10104.843073593074</v>
      </c>
      <c r="C20" s="25">
        <f>IF('F-N° Seg Contrat'!C20=0,"  0",'G-Prima Tot x Tip V'!C20/'F-N° Seg Contrat'!C20*1000)</f>
        <v>11995.224719101125</v>
      </c>
      <c r="D20" s="25">
        <f>IF('F-N° Seg Contrat'!D20=0,"  0",'G-Prima Tot x Tip V'!D20/'F-N° Seg Contrat'!D20*1000)</f>
        <v>13317.658349328214</v>
      </c>
      <c r="E20" s="25" t="str">
        <f>IF('F-N° Seg Contrat'!E20=0,"  0",'G-Prima Tot x Tip V'!E20/'F-N° Seg Contrat'!E20*1000)</f>
        <v>  0</v>
      </c>
      <c r="F20" s="25">
        <f>IF('F-N° Seg Contrat'!F20=0,"  0",'G-Prima Tot x Tip V'!F20/'F-N° Seg Contrat'!F20*1000)</f>
        <v>41464.13502109704</v>
      </c>
      <c r="G20" s="25" t="str">
        <f>IF('F-N° Seg Contrat'!G20=0,"  0",'G-Prima Tot x Tip V'!G20/'F-N° Seg Contrat'!G20*1000)</f>
        <v>  0</v>
      </c>
      <c r="H20" s="25">
        <f>IF('F-N° Seg Contrat'!H20=0,"  0",'G-Prima Tot x Tip V'!H20/'F-N° Seg Contrat'!H20*1000)</f>
        <v>15808.013355592655</v>
      </c>
      <c r="I20" s="25">
        <f>IF('F-N° Seg Contrat'!I20=0,"  0",'G-Prima Tot x Tip V'!I20/'F-N° Seg Contrat'!I20*1000)</f>
        <v>11854.671280276816</v>
      </c>
    </row>
    <row r="21" spans="1:9" ht="14.25">
      <c r="A21" s="49" t="str">
        <f>'F-N° Seg Contrat'!A21</f>
        <v>Renta Nacional</v>
      </c>
      <c r="B21" s="25">
        <f>IF('F-N° Seg Contrat'!B21=0,"  0",'G-Prima Tot x Tip V'!B21/'F-N° Seg Contrat'!B21*1000)</f>
        <v>5603.339718268552</v>
      </c>
      <c r="C21" s="25">
        <f>IF('F-N° Seg Contrat'!C21=0,"  0",'G-Prima Tot x Tip V'!C21/'F-N° Seg Contrat'!C21*1000)</f>
        <v>7247.593857909044</v>
      </c>
      <c r="D21" s="25">
        <f>IF('F-N° Seg Contrat'!D21=0,"  0",'G-Prima Tot x Tip V'!D21/'F-N° Seg Contrat'!D21*1000)</f>
        <v>16544.09331234613</v>
      </c>
      <c r="E21" s="25">
        <f>IF('F-N° Seg Contrat'!E21=0,"  0",'G-Prima Tot x Tip V'!E21/'F-N° Seg Contrat'!E21*1000)</f>
        <v>70884.20198742648</v>
      </c>
      <c r="F21" s="25">
        <f>IF('F-N° Seg Contrat'!F21=0,"  0",'G-Prima Tot x Tip V'!F21/'F-N° Seg Contrat'!F21*1000)</f>
        <v>36895.13055751588</v>
      </c>
      <c r="G21" s="25" t="str">
        <f>IF('F-N° Seg Contrat'!G21=0,"  0",'G-Prima Tot x Tip V'!G21/'F-N° Seg Contrat'!G21*1000)</f>
        <v>  0</v>
      </c>
      <c r="H21" s="25">
        <f>IF('F-N° Seg Contrat'!H21=0,"  0",'G-Prima Tot x Tip V'!H21/'F-N° Seg Contrat'!H21*1000)</f>
        <v>13550.049067713446</v>
      </c>
      <c r="I21" s="25">
        <f>IF('F-N° Seg Contrat'!I21=0,"  0",'G-Prima Tot x Tip V'!I21/'F-N° Seg Contrat'!I21*1000)</f>
        <v>10808.532969392987</v>
      </c>
    </row>
    <row r="22" spans="1:9" ht="14.25">
      <c r="A22" s="49" t="str">
        <f>'F-N° Seg Contrat'!A22</f>
        <v>Suramericana G</v>
      </c>
      <c r="B22" s="25">
        <f>IF('F-N° Seg Contrat'!B22=0,"  0",'G-Prima Tot x Tip V'!B22/'F-N° Seg Contrat'!B22*1000)</f>
        <v>5657.076783997371</v>
      </c>
      <c r="C22" s="25">
        <f>IF('F-N° Seg Contrat'!C22=0,"  0",'G-Prima Tot x Tip V'!C22/'F-N° Seg Contrat'!C22*1000)</f>
        <v>8145.7248438777515</v>
      </c>
      <c r="D22" s="25">
        <f>IF('F-N° Seg Contrat'!D22=0,"  0",'G-Prima Tot x Tip V'!D22/'F-N° Seg Contrat'!D22*1000)</f>
        <v>21472.458575906854</v>
      </c>
      <c r="E22" s="25">
        <f>IF('F-N° Seg Contrat'!E22=0,"  0",'G-Prima Tot x Tip V'!E22/'F-N° Seg Contrat'!E22*1000)</f>
        <v>18556.443351772177</v>
      </c>
      <c r="F22" s="25">
        <f>IF('F-N° Seg Contrat'!F22=0,"  0",'G-Prima Tot x Tip V'!F22/'F-N° Seg Contrat'!F22*1000)</f>
        <v>35639.96937730092</v>
      </c>
      <c r="G22" s="25">
        <f>IF('F-N° Seg Contrat'!G22=0,"  0",'G-Prima Tot x Tip V'!G22/'F-N° Seg Contrat'!G22*1000)</f>
        <v>23927.710843373494</v>
      </c>
      <c r="H22" s="25">
        <f>IF('F-N° Seg Contrat'!H22=0,"  0",'G-Prima Tot x Tip V'!H22/'F-N° Seg Contrat'!H22*1000)</f>
        <v>5667.908819283581</v>
      </c>
      <c r="I22" s="25">
        <f>IF('F-N° Seg Contrat'!I22=0,"  0",'G-Prima Tot x Tip V'!I22/'F-N° Seg Contrat'!I22*1000)</f>
        <v>8010.823099348952</v>
      </c>
    </row>
    <row r="23" spans="1:9" ht="14.25">
      <c r="A23" s="49" t="str">
        <f>'F-N° Seg Contrat'!A23</f>
        <v>Suramericana V</v>
      </c>
      <c r="B23" s="25">
        <f>IF('F-N° Seg Contrat'!B23=0,"  0",'G-Prima Tot x Tip V'!B23/'F-N° Seg Contrat'!B23*1000)</f>
        <v>5844.495430137931</v>
      </c>
      <c r="C23" s="25">
        <f>IF('F-N° Seg Contrat'!C23=0,"  0",'G-Prima Tot x Tip V'!C23/'F-N° Seg Contrat'!C23*1000)</f>
        <v>8489.936563468145</v>
      </c>
      <c r="D23" s="25">
        <f>IF('F-N° Seg Contrat'!D23=0,"  0",'G-Prima Tot x Tip V'!D23/'F-N° Seg Contrat'!D23*1000)</f>
        <v>9666.666666666666</v>
      </c>
      <c r="E23" s="25" t="str">
        <f>IF('F-N° Seg Contrat'!E23=0,"  0",'G-Prima Tot x Tip V'!E23/'F-N° Seg Contrat'!E23*1000)</f>
        <v>  0</v>
      </c>
      <c r="F23" s="25">
        <f>IF('F-N° Seg Contrat'!F23=0,"  0",'G-Prima Tot x Tip V'!F23/'F-N° Seg Contrat'!F23*1000)</f>
        <v>38431.726327944576</v>
      </c>
      <c r="G23" s="25">
        <f>IF('F-N° Seg Contrat'!G23=0,"  0",'G-Prima Tot x Tip V'!G23/'F-N° Seg Contrat'!G23*1000)</f>
        <v>5833.333333333333</v>
      </c>
      <c r="H23" s="25">
        <f>IF('F-N° Seg Contrat'!H23=0,"  0",'G-Prima Tot x Tip V'!H23/'F-N° Seg Contrat'!H23*1000)</f>
        <v>10002.721673112736</v>
      </c>
      <c r="I23" s="25">
        <f>IF('F-N° Seg Contrat'!I23=0,"  0",'G-Prima Tot x Tip V'!I23/'F-N° Seg Contrat'!I23*1000)</f>
        <v>7384.0250314714895</v>
      </c>
    </row>
    <row r="24" spans="1:9" ht="14.25">
      <c r="A24" s="49" t="str">
        <f>'F-N° Seg Contrat'!A24</f>
        <v>Zenit</v>
      </c>
      <c r="B24" s="25">
        <f>IF('F-N° Seg Contrat'!B24=0,"  0",'G-Prima Tot x Tip V'!B24/'F-N° Seg Contrat'!B24*1000)</f>
        <v>5560.535395597858</v>
      </c>
      <c r="C24" s="25">
        <f>IF('F-N° Seg Contrat'!C24=0,"  0",'G-Prima Tot x Tip V'!C24/'F-N° Seg Contrat'!C24*1000)</f>
        <v>8459.08049076446</v>
      </c>
      <c r="D24" s="25" t="str">
        <f>IF('F-N° Seg Contrat'!D24=0,"  0",'G-Prima Tot x Tip V'!D24/'F-N° Seg Contrat'!D24*1000)</f>
        <v>  0</v>
      </c>
      <c r="E24" s="25">
        <f>IF('F-N° Seg Contrat'!E24=0,"  0",'G-Prima Tot x Tip V'!E24/'F-N° Seg Contrat'!E24*1000)</f>
        <v>21438.095238095237</v>
      </c>
      <c r="F24" s="25">
        <f>IF('F-N° Seg Contrat'!F24=0,"  0",'G-Prima Tot x Tip V'!F24/'F-N° Seg Contrat'!F24*1000)</f>
        <v>40696.78899082569</v>
      </c>
      <c r="G24" s="25">
        <f>IF('F-N° Seg Contrat'!G24=0,"  0",'G-Prima Tot x Tip V'!G24/'F-N° Seg Contrat'!G24*1000)</f>
        <v>21373.873873873872</v>
      </c>
      <c r="H24" s="25">
        <f>IF('F-N° Seg Contrat'!H24=0,"  0",'G-Prima Tot x Tip V'!H24/'F-N° Seg Contrat'!H24*1000)</f>
        <v>4526.462395543175</v>
      </c>
      <c r="I24" s="25">
        <f>IF('F-N° Seg Contrat'!I24=0,"  0",'G-Prima Tot x Tip V'!I24/'F-N° Seg Contrat'!I24*1000)</f>
        <v>6942.881131002357</v>
      </c>
    </row>
    <row r="25" spans="1:9" ht="14.25">
      <c r="A25" s="49" t="str">
        <f>'F-N° Seg Contrat'!A25</f>
        <v>Zurich Chile(*)</v>
      </c>
      <c r="B25" s="25">
        <f>IF('F-N° Seg Contrat'!B25=0,"  0",'G-Prima Tot x Tip V'!B25/'F-N° Seg Contrat'!B25*1000)</f>
        <v>5064.810145495975</v>
      </c>
      <c r="C25" s="25">
        <f>IF('F-N° Seg Contrat'!C25=0,"  0",'G-Prima Tot x Tip V'!C25/'F-N° Seg Contrat'!C25*1000)</f>
        <v>8609.830508474577</v>
      </c>
      <c r="D25" s="25" t="str">
        <f>IF('F-N° Seg Contrat'!D25=0,"  0",'G-Prima Tot x Tip V'!D25/'F-N° Seg Contrat'!D25*1000)</f>
        <v>  0</v>
      </c>
      <c r="E25" s="25" t="str">
        <f>IF('F-N° Seg Contrat'!E25=0,"  0",'G-Prima Tot x Tip V'!E25/'F-N° Seg Contrat'!E25*1000)</f>
        <v>  0</v>
      </c>
      <c r="F25" s="25">
        <f>IF('F-N° Seg Contrat'!F25=0,"  0",'G-Prima Tot x Tip V'!F25/'F-N° Seg Contrat'!F25*1000)</f>
        <v>63393.700787401576</v>
      </c>
      <c r="G25" s="25" t="str">
        <f>IF('F-N° Seg Contrat'!G25=0,"  0",'G-Prima Tot x Tip V'!G25/'F-N° Seg Contrat'!G25*1000)</f>
        <v>  0</v>
      </c>
      <c r="H25" s="25">
        <f>IF('F-N° Seg Contrat'!H25=0,"  0",'G-Prima Tot x Tip V'!H25/'F-N° Seg Contrat'!H25*1000)</f>
        <v>19609.929078014182</v>
      </c>
      <c r="I25" s="25">
        <f>IF('F-N° Seg Contrat'!I25=0,"  0",'G-Prima Tot x Tip V'!I25/'F-N° Seg Contrat'!I25*1000)</f>
        <v>5747.65923566879</v>
      </c>
    </row>
    <row r="26" spans="1:9" ht="14.25">
      <c r="A26" s="56" t="str">
        <f>'F-N° Seg Contrat'!A26</f>
        <v>Zurich Santander </v>
      </c>
      <c r="B26" s="101">
        <f>IF('F-N° Seg Contrat'!B26=0,"  0",'G-Prima Tot x Tip V'!B26/'F-N° Seg Contrat'!B26*1000)</f>
        <v>5387.497831492511</v>
      </c>
      <c r="C26" s="101">
        <f>IF('F-N° Seg Contrat'!C26=0,"  0",'G-Prima Tot x Tip V'!C26/'F-N° Seg Contrat'!C26*1000)</f>
        <v>9195.581127733027</v>
      </c>
      <c r="D26" s="101" t="str">
        <f>IF('F-N° Seg Contrat'!D26=0,"  0",'G-Prima Tot x Tip V'!D26/'F-N° Seg Contrat'!D26*1000)</f>
        <v>  0</v>
      </c>
      <c r="E26" s="101" t="str">
        <f>IF('F-N° Seg Contrat'!E26=0,"  0",'G-Prima Tot x Tip V'!E26/'F-N° Seg Contrat'!E26*1000)</f>
        <v>  0</v>
      </c>
      <c r="F26" s="101">
        <f>IF('F-N° Seg Contrat'!F26=0,"  0",'G-Prima Tot x Tip V'!F26/'F-N° Seg Contrat'!F26*1000)</f>
        <v>43853.944562899786</v>
      </c>
      <c r="G26" s="101" t="str">
        <f>IF('F-N° Seg Contrat'!G26=0,"  0",'G-Prima Tot x Tip V'!G26/'F-N° Seg Contrat'!G26*1000)</f>
        <v>  0</v>
      </c>
      <c r="H26" s="101">
        <f>IF('F-N° Seg Contrat'!H26=0,"  0",'G-Prima Tot x Tip V'!H26/'F-N° Seg Contrat'!H26*1000)</f>
        <v>5483.912002394492</v>
      </c>
      <c r="I26" s="101">
        <f>IF('F-N° Seg Contrat'!I26=0,"  0",'G-Prima Tot x Tip V'!I26/'F-N° Seg Contrat'!I26*1000)</f>
        <v>6398.419730188667</v>
      </c>
    </row>
    <row r="27" spans="1:9" ht="6" customHeight="1">
      <c r="A27" s="49"/>
      <c r="B27" s="25"/>
      <c r="C27" s="25"/>
      <c r="D27" s="25"/>
      <c r="E27" s="25"/>
      <c r="F27" s="25"/>
      <c r="G27" s="25"/>
      <c r="H27" s="25"/>
      <c r="I27" s="25"/>
    </row>
    <row r="28" spans="1:9" ht="12.75" customHeight="1">
      <c r="A28" s="20" t="s">
        <v>13</v>
      </c>
      <c r="B28" s="25">
        <f>IF('F-N° Seg Contrat'!B28=0,"  0",'G-Prima Tot x Tip V'!B28/'F-N° Seg Contrat'!B28*1000)</f>
        <v>6536.192461745653</v>
      </c>
      <c r="C28" s="25">
        <f>IF('F-N° Seg Contrat'!C28=0,"  0",'G-Prima Tot x Tip V'!C28/'F-N° Seg Contrat'!C28*1000)</f>
        <v>8793.694959543258</v>
      </c>
      <c r="D28" s="25">
        <f>IF('F-N° Seg Contrat'!D28=0,"  0",'G-Prima Tot x Tip V'!D28/'F-N° Seg Contrat'!D28*1000)</f>
        <v>20632.7795446043</v>
      </c>
      <c r="E28" s="25">
        <f>IF('F-N° Seg Contrat'!E28=0,"  0",'G-Prima Tot x Tip V'!E28/'F-N° Seg Contrat'!E28*1000)</f>
        <v>51950.85047166134</v>
      </c>
      <c r="F28" s="25">
        <f>IF('F-N° Seg Contrat'!F28=0,"  0",'G-Prima Tot x Tip V'!F28/'F-N° Seg Contrat'!F28*1000)</f>
        <v>37824.60154695482</v>
      </c>
      <c r="G28" s="25">
        <f>IF('F-N° Seg Contrat'!G28=0,"  0",'G-Prima Tot x Tip V'!G28/'F-N° Seg Contrat'!G28*1000)</f>
        <v>20195.768082119514</v>
      </c>
      <c r="H28" s="25">
        <f>IF('F-N° Seg Contrat'!H28=0,"  0",'G-Prima Tot x Tip V'!H28/'F-N° Seg Contrat'!H28*1000)</f>
        <v>7883.788500027045</v>
      </c>
      <c r="I28" s="25">
        <f>IF('F-N° Seg Contrat'!I28=0,"  0",'G-Prima Tot x Tip V'!I28/'F-N° Seg Contrat'!I28*1000)</f>
        <v>10150.114122144596</v>
      </c>
    </row>
    <row r="29" spans="1:9" s="42" customFormat="1" ht="6" customHeight="1">
      <c r="A29" s="99"/>
      <c r="B29" s="106"/>
      <c r="C29" s="106"/>
      <c r="D29" s="106"/>
      <c r="E29" s="106"/>
      <c r="F29" s="106"/>
      <c r="G29" s="106"/>
      <c r="H29" s="106"/>
      <c r="I29" s="106"/>
    </row>
    <row r="30" spans="1:9" ht="14.25">
      <c r="A30" s="18"/>
      <c r="B30" s="20"/>
      <c r="C30" s="20"/>
      <c r="D30" s="20"/>
      <c r="E30" s="20"/>
      <c r="F30" s="20"/>
      <c r="G30" s="20"/>
      <c r="H30" s="20"/>
      <c r="I30" s="20"/>
    </row>
    <row r="31" spans="1:9" ht="14.25">
      <c r="A31" s="18"/>
      <c r="B31" s="20"/>
      <c r="C31" s="20"/>
      <c r="D31" s="20"/>
      <c r="E31" s="20"/>
      <c r="F31" s="20"/>
      <c r="G31" s="20"/>
      <c r="H31" s="20"/>
      <c r="I31" s="20"/>
    </row>
    <row r="32" spans="1:9" ht="14.25">
      <c r="A32" s="18"/>
      <c r="B32" s="20"/>
      <c r="C32" s="20"/>
      <c r="D32" s="20"/>
      <c r="E32" s="20"/>
      <c r="F32" s="21"/>
      <c r="G32" s="20"/>
      <c r="H32" s="20"/>
      <c r="I32" s="20"/>
    </row>
    <row r="33" spans="1:9" ht="14.25">
      <c r="A33" s="18"/>
      <c r="B33" s="25"/>
      <c r="C33" s="20"/>
      <c r="D33" s="20"/>
      <c r="E33" s="20"/>
      <c r="F33" s="113"/>
      <c r="G33" s="113"/>
      <c r="H33" s="20"/>
      <c r="I33" s="20"/>
    </row>
    <row r="34" spans="2:7" ht="14.25">
      <c r="B34" s="25"/>
      <c r="F34" s="113"/>
      <c r="G34" s="113"/>
    </row>
    <row r="35" spans="2:7" ht="14.25">
      <c r="B35" s="25"/>
      <c r="F35" s="113"/>
      <c r="G35" s="113"/>
    </row>
    <row r="36" spans="2:7" ht="14.25">
      <c r="B36" s="25"/>
      <c r="F36" s="113"/>
      <c r="G36" s="113"/>
    </row>
    <row r="37" spans="2:7" ht="14.25">
      <c r="B37" s="25"/>
      <c r="F37" s="113"/>
      <c r="G37" s="113"/>
    </row>
    <row r="38" spans="2:7" ht="14.25">
      <c r="B38" s="25"/>
      <c r="F38" s="24"/>
      <c r="G38" s="113"/>
    </row>
    <row r="39" spans="2:8" ht="14.25">
      <c r="B39" s="25"/>
      <c r="D39" s="33"/>
      <c r="F39" s="113"/>
      <c r="G39" s="113"/>
      <c r="H39" s="33"/>
    </row>
    <row r="40" spans="2:7" ht="14.25">
      <c r="B40" s="25"/>
      <c r="F40" s="113"/>
      <c r="G40" s="113"/>
    </row>
    <row r="41" spans="2:7" ht="14.25">
      <c r="B41" s="25"/>
      <c r="F41" s="113"/>
      <c r="G41" s="113"/>
    </row>
    <row r="42" spans="2:7" ht="14.25">
      <c r="B42" s="25"/>
      <c r="F42" s="113"/>
      <c r="G42" s="113"/>
    </row>
    <row r="43" spans="2:7" ht="14.25">
      <c r="B43" s="25"/>
      <c r="F43" s="113"/>
      <c r="G43" s="113"/>
    </row>
    <row r="44" spans="2:7" ht="14.25">
      <c r="B44" s="25"/>
      <c r="F44" s="113"/>
      <c r="G44" s="113"/>
    </row>
    <row r="45" spans="2:7" ht="14.25">
      <c r="B45" s="25"/>
      <c r="D45" s="33"/>
      <c r="F45" s="113"/>
      <c r="G45" s="113"/>
    </row>
    <row r="46" spans="2:7" ht="14.25">
      <c r="B46" s="25"/>
      <c r="F46" s="113"/>
      <c r="G46" s="24"/>
    </row>
    <row r="47" spans="2:7" ht="14.25">
      <c r="B47" s="25"/>
      <c r="D47" s="33"/>
      <c r="F47" s="113"/>
      <c r="G47" s="113"/>
    </row>
    <row r="48" ht="14.25">
      <c r="D48" s="33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Mario Valenzuela Cifuentes</cp:lastModifiedBy>
  <cp:lastPrinted>2014-05-05T15:08:12Z</cp:lastPrinted>
  <dcterms:created xsi:type="dcterms:W3CDTF">1998-11-26T15:05:36Z</dcterms:created>
  <dcterms:modified xsi:type="dcterms:W3CDTF">2024-06-04T19:51:55Z</dcterms:modified>
  <cp:category/>
  <cp:version/>
  <cp:contentType/>
  <cp:contentStatus/>
</cp:coreProperties>
</file>