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6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<sst xmlns="http://schemas.openxmlformats.org/spreadsheetml/2006/main" count="149" uniqueCount="103">
  <si>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</si>
  <si>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</si>
  <si>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</si>
  <si>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</si>
  <si>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</si>
  <si>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</si>
  <si>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</si>
  <si>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</si>
  <si>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</si>
  <si>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</si>
  <si>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</si>
  <si>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</si>
  <si>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</si>
  <si>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</si>
  <si>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</si>
  <si>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</si>
  <si>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</si>
  <si>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</si>
  <si>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</si>
  <si>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</si>
  <si>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</si>
  <si>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</si>
  <si>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</si>
  <si>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</si>
  <si>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</si>
  <si>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</si>
  <si>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</si>
  <si>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</si>
  <si>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</si>
  <si>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</si>
  <si>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</si>
  <si>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</si>
  <si>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</si>
  <si>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</si>
  <si>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</si>
  <si>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</si>
  <si>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</si>
  <si>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</si>
  <si>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</si>
  <si>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</si>
  <si>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</si>
  <si>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</si>
  <si>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</si>
  <si>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</si>
  <si>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</si>
  <si>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</si>
  <si>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</si>
  <si>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</si>
  <si>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</si>
  <si>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</si>
  <si>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</si>
  <si>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</si>
  <si>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</si>
  <si>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</si>
  <si>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</si>
  <si>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</si>
  <si>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</si>
  <si>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</si>
  <si>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</si>
  <si>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</si>
  <si>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</si>
  <si>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</si>
  <si>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</si>
  <si>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</si>
  <si>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</si>
  <si>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</si>
  <si>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</si>
  <si>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</si>
  <si>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</si>
  <si>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</si>
  <si>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</si>
  <si>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</si>
  <si>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</si>
  <si>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</si>
  <si>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</si>
  <si>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</si>
  <si>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</si>
  <si>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</si>
  <si>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</si>
  <si>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</si>
  <si>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</si>
  <si>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</si>
  <si>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</si>
  <si>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</si>
  <si>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</si>
  <si>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</si>
  <si>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</si>
  <si>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</si>
  <si>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</si>
  <si>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</si>
  <si>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</si>
  <si>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</si>
  <si>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</si>
  <si>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</si>
  <si>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</si>
  <si>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</si>
  <si>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30 de junio de 2020, montos expresados en  pesos de junio de 2020)</t>
  </si>
  <si>
    <t>Comprobación valores  A y B</t>
  </si>
  <si>
    <t>Cuadro A</t>
  </si>
  <si>
    <t>Cuadro B</t>
  </si>
  <si>
    <t>Diferencia</t>
  </si>
  <si>
    <t xml:space="preserve">      (entre el 1 de enero y  30 de septiembre de 2020)</t>
  </si>
  <si>
    <t xml:space="preserve">      (entre el 1 de enero y 30 de septiembre de 2020, montos expresados en miles de pesos de septiembre de 2020)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</si>
</sst>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7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0"/>
      <color indexed="12"/>
      <name val="MS Sans Serif"/>
      <family val="2"/>
    </font>
    <font>
      <sz val="10"/>
      <color indexed="18"/>
      <name val="MS Sans Serif"/>
      <family val="2"/>
    </font>
    <font>
      <sz val="10"/>
      <color indexed="17"/>
      <name val="MS Sans Serif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0" fontId="23" fillId="33" borderId="10" xfId="58" applyFont="1" applyFill="1" applyBorder="1" applyAlignment="1">
      <alignment horizontal="lef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38" fontId="24" fillId="33" borderId="0" xfId="51" applyNumberFormat="1" applyFont="1" applyFill="1" applyBorder="1" applyAlignment="1">
      <alignment/>
    </xf>
    <xf numFmtId="38" fontId="24" fillId="33" borderId="0" xfId="58" applyNumberFormat="1" applyFont="1" applyFill="1" applyBorder="1">
      <alignment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168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3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0" fontId="23" fillId="33" borderId="10" xfId="58" applyNumberFormat="1" applyFont="1" applyFill="1" applyBorder="1" applyAlignment="1" quotePrefix="1">
      <alignment horizontal="left"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3" fontId="23" fillId="33" borderId="10" xfId="61" applyNumberFormat="1" applyFont="1" applyFill="1" applyBorder="1">
      <alignment/>
      <protection/>
    </xf>
    <xf numFmtId="3" fontId="23" fillId="33" borderId="10" xfId="61" applyNumberFormat="1" applyFont="1" applyFill="1" applyBorder="1" applyAlignment="1">
      <alignment horizontal="right"/>
      <protection/>
    </xf>
    <xf numFmtId="0" fontId="24" fillId="33" borderId="0" xfId="61" applyFont="1" applyFill="1" applyBorder="1">
      <alignment/>
      <protection/>
    </xf>
    <xf numFmtId="38" fontId="24" fillId="33" borderId="0" xfId="54" applyNumberFormat="1" applyFont="1" applyFill="1" applyBorder="1" applyAlignment="1">
      <alignment/>
    </xf>
    <xf numFmtId="38" fontId="24" fillId="33" borderId="0" xfId="61" applyNumberFormat="1" applyFont="1" applyFill="1" applyBorder="1">
      <alignment/>
      <protection/>
    </xf>
    <xf numFmtId="38" fontId="24" fillId="33" borderId="0" xfId="61" applyNumberFormat="1" applyFont="1" applyFill="1" applyBorder="1" applyAlignment="1">
      <alignment horizontal="right"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" fontId="24" fillId="33" borderId="0" xfId="54" applyNumberFormat="1" applyFont="1" applyFill="1" applyBorder="1" applyAlignment="1">
      <alignment/>
    </xf>
    <xf numFmtId="3" fontId="24" fillId="33" borderId="0" xfId="61" applyNumberFormat="1" applyFont="1" applyFill="1" applyBorder="1">
      <alignment/>
      <protection/>
    </xf>
    <xf numFmtId="3" fontId="24" fillId="33" borderId="0" xfId="61" applyNumberFormat="1" applyFont="1" applyFill="1" applyBorder="1" applyAlignment="1">
      <alignment horizontal="right"/>
      <protection/>
    </xf>
    <xf numFmtId="38" fontId="24" fillId="33" borderId="10" xfId="54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3" fontId="23" fillId="33" borderId="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173" fontId="23" fillId="33" borderId="0" xfId="0" applyNumberFormat="1" applyFont="1" applyFill="1" applyBorder="1" applyAlignment="1">
      <alignment horizontal="right"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  <xf numFmtId="0" fontId="26" fillId="0" borderId="15" xfId="58" applyFont="1" applyBorder="1" applyAlignment="1" quotePrefix="1">
      <alignment horizontal="left"/>
      <protection/>
    </xf>
    <xf numFmtId="0" fontId="1" fillId="0" borderId="16" xfId="58" applyFont="1" applyBorder="1">
      <alignment/>
      <protection/>
    </xf>
    <xf numFmtId="0" fontId="1" fillId="0" borderId="17" xfId="58" applyFont="1" applyBorder="1">
      <alignment/>
      <protection/>
    </xf>
    <xf numFmtId="0" fontId="1" fillId="0" borderId="0" xfId="58" applyFont="1">
      <alignment/>
      <protection/>
    </xf>
    <xf numFmtId="0" fontId="1" fillId="0" borderId="18" xfId="58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19" xfId="58" applyFont="1" applyBorder="1">
      <alignment/>
      <protection/>
    </xf>
    <xf numFmtId="0" fontId="27" fillId="0" borderId="20" xfId="58" applyFont="1" applyBorder="1">
      <alignment/>
      <protection/>
    </xf>
    <xf numFmtId="0" fontId="28" fillId="0" borderId="10" xfId="58" applyFont="1" applyBorder="1">
      <alignment/>
      <protection/>
    </xf>
    <xf numFmtId="0" fontId="29" fillId="0" borderId="21" xfId="58" applyFont="1" applyBorder="1">
      <alignment/>
      <protection/>
    </xf>
    <xf numFmtId="38" fontId="1" fillId="33" borderId="18" xfId="58" applyNumberFormat="1" applyFont="1" applyFill="1" applyBorder="1">
      <alignment/>
      <protection/>
    </xf>
    <xf numFmtId="38" fontId="1" fillId="33" borderId="0" xfId="58" applyNumberFormat="1" applyFont="1" applyFill="1" applyBorder="1">
      <alignment/>
      <protection/>
    </xf>
    <xf numFmtId="38" fontId="28" fillId="33" borderId="19" xfId="58" applyNumberFormat="1" applyFont="1" applyFill="1" applyBorder="1">
      <alignment/>
      <protection/>
    </xf>
    <xf numFmtId="49" fontId="26" fillId="33" borderId="0" xfId="58" applyNumberFormat="1" applyFont="1" applyFill="1" applyBorder="1" applyAlignment="1">
      <alignment horizontal="left"/>
      <protection/>
    </xf>
    <xf numFmtId="38" fontId="1" fillId="0" borderId="18" xfId="58" applyNumberFormat="1" applyFont="1" applyFill="1" applyBorder="1">
      <alignment/>
      <protection/>
    </xf>
    <xf numFmtId="38" fontId="28" fillId="0" borderId="19" xfId="58" applyNumberFormat="1" applyFont="1" applyFill="1" applyBorder="1">
      <alignment/>
      <protection/>
    </xf>
    <xf numFmtId="49" fontId="26" fillId="0" borderId="0" xfId="58" applyNumberFormat="1" applyFont="1" applyFill="1" applyBorder="1" applyAlignment="1">
      <alignment horizontal="left"/>
      <protection/>
    </xf>
    <xf numFmtId="38" fontId="1" fillId="0" borderId="20" xfId="58" applyNumberFormat="1" applyFont="1" applyBorder="1">
      <alignment/>
      <protection/>
    </xf>
    <xf numFmtId="38" fontId="28" fillId="0" borderId="21" xfId="58" applyNumberFormat="1" applyFont="1" applyBorder="1">
      <alignment/>
      <protection/>
    </xf>
    <xf numFmtId="49" fontId="26" fillId="0" borderId="0" xfId="58" applyNumberFormat="1" applyFont="1" applyBorder="1" applyAlignment="1">
      <alignment horizontal="left"/>
      <protection/>
    </xf>
    <xf numFmtId="38" fontId="1" fillId="33" borderId="10" xfId="58" applyNumberFormat="1" applyFont="1" applyFill="1" applyBorder="1">
      <alignment/>
      <protection/>
    </xf>
    <xf numFmtId="173" fontId="23" fillId="33" borderId="0" xfId="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3"/>
  <sheetViews>
    <sheetView zoomScalePageLayoutView="0" workbookViewId="0" topLeftCell="A7">
      <selection activeCell="D22" sqref="D22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5">
      <c r="A1" s="31"/>
    </row>
    <row r="2" ht="15">
      <c r="A2" s="31"/>
    </row>
    <row r="3" ht="15">
      <c r="A3" s="1" t="s">
        <v>62</v>
      </c>
    </row>
    <row r="5" ht="15">
      <c r="A5" s="31" t="s">
        <v>63</v>
      </c>
    </row>
    <row r="6" spans="1:5" ht="12.75" customHeight="1" thickBot="1">
      <c r="A6" s="35" t="s">
        <v>101</v>
      </c>
      <c r="B6" s="36"/>
      <c r="C6" s="27"/>
      <c r="D6" s="27"/>
      <c r="E6" s="27"/>
    </row>
    <row r="7" spans="1:10" ht="12.75" customHeight="1" thickBot="1" thickTop="1">
      <c r="A7" s="31"/>
      <c r="B7" s="4" t="s">
        <v>47</v>
      </c>
      <c r="C7" s="4" t="s">
        <v>47</v>
      </c>
      <c r="D7" s="4" t="s">
        <v>47</v>
      </c>
      <c r="E7" s="4" t="s">
        <v>64</v>
      </c>
      <c r="G7" s="126" t="s">
        <v>97</v>
      </c>
      <c r="H7" s="127"/>
      <c r="I7" s="128"/>
      <c r="J7" s="129"/>
    </row>
    <row r="8" spans="1:10" ht="12.75" customHeight="1" thickTop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  <c r="G8" s="130"/>
      <c r="H8" s="131"/>
      <c r="I8" s="132"/>
      <c r="J8" s="129"/>
    </row>
    <row r="9" spans="1:10" ht="15.7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  <c r="G9" s="133" t="s">
        <v>98</v>
      </c>
      <c r="H9" s="134" t="s">
        <v>99</v>
      </c>
      <c r="I9" s="135" t="s">
        <v>100</v>
      </c>
      <c r="J9" s="129"/>
    </row>
    <row r="10" spans="1:10" ht="15.75" thickTop="1">
      <c r="A10" s="32" t="s">
        <v>86</v>
      </c>
      <c r="B10" s="33">
        <v>36</v>
      </c>
      <c r="C10" s="33">
        <v>0</v>
      </c>
      <c r="D10" s="33">
        <v>2945</v>
      </c>
      <c r="E10" s="6">
        <f aca="true" t="shared" si="0" ref="E10:E15">SUM(B10:D10)</f>
        <v>2981</v>
      </c>
      <c r="G10" s="136">
        <f>D10</f>
        <v>2945</v>
      </c>
      <c r="H10" s="137">
        <f>'B-N° Sinies Pagad'!E10</f>
        <v>2945</v>
      </c>
      <c r="I10" s="138">
        <f>+G10-H10</f>
        <v>0</v>
      </c>
      <c r="J10" s="139" t="str">
        <f aca="true" t="shared" si="1" ref="J10:J23">A10</f>
        <v>Bci</v>
      </c>
    </row>
    <row r="11" spans="1:10" ht="15">
      <c r="A11" s="32" t="s">
        <v>91</v>
      </c>
      <c r="B11" s="33">
        <v>113</v>
      </c>
      <c r="C11" s="33">
        <v>304</v>
      </c>
      <c r="D11" s="33">
        <v>728</v>
      </c>
      <c r="E11" s="6">
        <f t="shared" si="0"/>
        <v>1145</v>
      </c>
      <c r="G11" s="136">
        <f aca="true" t="shared" si="2" ref="G10:G23">D11</f>
        <v>728</v>
      </c>
      <c r="H11" s="137">
        <f>'B-N° Sinies Pagad'!E11</f>
        <v>728</v>
      </c>
      <c r="I11" s="138">
        <f>+G11-H11</f>
        <v>0</v>
      </c>
      <c r="J11" s="139" t="str">
        <f t="shared" si="1"/>
        <v>BNP PARIBAS CARDIF</v>
      </c>
    </row>
    <row r="12" spans="1:10" ht="15">
      <c r="A12" s="32" t="s">
        <v>94</v>
      </c>
      <c r="B12" s="33">
        <v>0</v>
      </c>
      <c r="C12" s="33">
        <v>0</v>
      </c>
      <c r="D12" s="33">
        <v>33</v>
      </c>
      <c r="E12" s="6">
        <f t="shared" si="0"/>
        <v>33</v>
      </c>
      <c r="G12" s="136">
        <f t="shared" si="2"/>
        <v>33</v>
      </c>
      <c r="H12" s="137">
        <f>'B-N° Sinies Pagad'!E12</f>
        <v>33</v>
      </c>
      <c r="I12" s="138">
        <f>+G12-H12</f>
        <v>0</v>
      </c>
      <c r="J12" s="139" t="str">
        <f t="shared" si="1"/>
        <v>Bupa</v>
      </c>
    </row>
    <row r="13" spans="1:10" ht="15">
      <c r="A13" s="32" t="s">
        <v>9</v>
      </c>
      <c r="B13" s="33">
        <v>0</v>
      </c>
      <c r="C13" s="33">
        <v>0</v>
      </c>
      <c r="D13" s="33">
        <v>6</v>
      </c>
      <c r="E13" s="6">
        <f t="shared" si="0"/>
        <v>6</v>
      </c>
      <c r="G13" s="136">
        <f>D13</f>
        <v>6</v>
      </c>
      <c r="H13" s="137">
        <f>'B-N° Sinies Pagad'!E13</f>
        <v>6</v>
      </c>
      <c r="I13" s="138">
        <f>+G13-H13</f>
        <v>0</v>
      </c>
      <c r="J13" s="139" t="str">
        <f t="shared" si="1"/>
        <v>Chilena Consolidada</v>
      </c>
    </row>
    <row r="14" spans="1:10" ht="15">
      <c r="A14" s="32" t="s">
        <v>92</v>
      </c>
      <c r="B14" s="33">
        <v>0</v>
      </c>
      <c r="C14" s="33">
        <v>0</v>
      </c>
      <c r="D14" s="33">
        <v>360</v>
      </c>
      <c r="E14" s="6">
        <f t="shared" si="0"/>
        <v>360</v>
      </c>
      <c r="G14" s="136">
        <f t="shared" si="2"/>
        <v>360</v>
      </c>
      <c r="H14" s="137">
        <f>'B-N° Sinies Pagad'!E14</f>
        <v>360</v>
      </c>
      <c r="I14" s="138">
        <f aca="true" t="shared" si="3" ref="I14:I23">+G14-H14</f>
        <v>0</v>
      </c>
      <c r="J14" s="139" t="str">
        <f t="shared" si="1"/>
        <v>Chubb</v>
      </c>
    </row>
    <row r="15" spans="1:10" ht="15">
      <c r="A15" s="31" t="s">
        <v>82</v>
      </c>
      <c r="B15" s="33">
        <v>2</v>
      </c>
      <c r="C15" s="33">
        <v>0</v>
      </c>
      <c r="D15" s="33">
        <v>448</v>
      </c>
      <c r="E15" s="6">
        <f t="shared" si="0"/>
        <v>450</v>
      </c>
      <c r="G15" s="136">
        <f t="shared" si="2"/>
        <v>448</v>
      </c>
      <c r="H15" s="137">
        <f>'B-N° Sinies Pagad'!E15</f>
        <v>448</v>
      </c>
      <c r="I15" s="138">
        <f t="shared" si="3"/>
        <v>0</v>
      </c>
      <c r="J15" s="139" t="str">
        <f t="shared" si="1"/>
        <v>Consorcio Nacional</v>
      </c>
    </row>
    <row r="16" spans="1:10" ht="15">
      <c r="A16" s="32" t="s">
        <v>88</v>
      </c>
      <c r="B16" s="33">
        <v>3</v>
      </c>
      <c r="C16" s="33">
        <v>209</v>
      </c>
      <c r="D16" s="33">
        <v>2849</v>
      </c>
      <c r="E16" s="6">
        <f aca="true" t="shared" si="4" ref="E16:E23">SUM(B16:D16)</f>
        <v>3061</v>
      </c>
      <c r="G16" s="136">
        <f t="shared" si="2"/>
        <v>2849</v>
      </c>
      <c r="H16" s="137">
        <f>'B-N° Sinies Pagad'!E16</f>
        <v>2849</v>
      </c>
      <c r="I16" s="138">
        <f t="shared" si="3"/>
        <v>0</v>
      </c>
      <c r="J16" s="139" t="str">
        <f t="shared" si="1"/>
        <v>HDI</v>
      </c>
    </row>
    <row r="17" spans="1:10" ht="15">
      <c r="A17" s="32" t="s">
        <v>87</v>
      </c>
      <c r="B17" s="33">
        <v>0</v>
      </c>
      <c r="C17" s="33">
        <v>0</v>
      </c>
      <c r="D17" s="33">
        <v>3663</v>
      </c>
      <c r="E17" s="6">
        <f t="shared" si="4"/>
        <v>3663</v>
      </c>
      <c r="G17" s="136">
        <f t="shared" si="2"/>
        <v>3663</v>
      </c>
      <c r="H17" s="137">
        <f>'B-N° Sinies Pagad'!E17</f>
        <v>3663</v>
      </c>
      <c r="I17" s="138">
        <f t="shared" si="3"/>
        <v>0</v>
      </c>
      <c r="J17" s="139" t="str">
        <f t="shared" si="1"/>
        <v>Liberty</v>
      </c>
    </row>
    <row r="18" spans="1:10" ht="15">
      <c r="A18" s="26" t="s">
        <v>83</v>
      </c>
      <c r="B18" s="33">
        <v>142</v>
      </c>
      <c r="C18" s="33">
        <v>0</v>
      </c>
      <c r="D18" s="33">
        <v>1590</v>
      </c>
      <c r="E18" s="6">
        <f t="shared" si="4"/>
        <v>1732</v>
      </c>
      <c r="G18" s="136">
        <f>D18</f>
        <v>1590</v>
      </c>
      <c r="H18" s="137">
        <f>'B-N° Sinies Pagad'!E18</f>
        <v>1590</v>
      </c>
      <c r="I18" s="138">
        <f t="shared" si="3"/>
        <v>0</v>
      </c>
      <c r="J18" s="139" t="str">
        <f t="shared" si="1"/>
        <v>Mapfre</v>
      </c>
    </row>
    <row r="19" spans="1:10" ht="15">
      <c r="A19" s="26" t="s">
        <v>90</v>
      </c>
      <c r="B19" s="33">
        <v>46</v>
      </c>
      <c r="C19" s="33">
        <v>0</v>
      </c>
      <c r="D19" s="33">
        <v>2304</v>
      </c>
      <c r="E19" s="6">
        <f t="shared" si="4"/>
        <v>2350</v>
      </c>
      <c r="G19" s="136">
        <f t="shared" si="2"/>
        <v>2304</v>
      </c>
      <c r="H19" s="137">
        <f>'B-N° Sinies Pagad'!E19</f>
        <v>2304</v>
      </c>
      <c r="I19" s="138">
        <f>+G19-H19</f>
        <v>0</v>
      </c>
      <c r="J19" s="139" t="str">
        <f t="shared" si="1"/>
        <v>Mutual de Seguros</v>
      </c>
    </row>
    <row r="20" spans="1:10" ht="15">
      <c r="A20" s="26" t="s">
        <v>95</v>
      </c>
      <c r="B20" s="33">
        <v>1</v>
      </c>
      <c r="C20" s="33">
        <v>0</v>
      </c>
      <c r="D20" s="33">
        <v>48</v>
      </c>
      <c r="E20" s="6">
        <f t="shared" si="4"/>
        <v>49</v>
      </c>
      <c r="G20" s="136">
        <f t="shared" si="2"/>
        <v>48</v>
      </c>
      <c r="H20" s="137">
        <f>'B-N° Sinies Pagad'!E20</f>
        <v>48</v>
      </c>
      <c r="I20" s="138">
        <f>+G20-H20</f>
        <v>0</v>
      </c>
      <c r="J20" s="139" t="str">
        <f t="shared" si="1"/>
        <v>Porvenir</v>
      </c>
    </row>
    <row r="21" spans="1:10" ht="15">
      <c r="A21" s="32" t="s">
        <v>10</v>
      </c>
      <c r="B21" s="33">
        <v>0</v>
      </c>
      <c r="C21" s="33">
        <v>2</v>
      </c>
      <c r="D21" s="33">
        <v>0</v>
      </c>
      <c r="E21" s="6">
        <f t="shared" si="4"/>
        <v>2</v>
      </c>
      <c r="G21" s="136">
        <f t="shared" si="2"/>
        <v>0</v>
      </c>
      <c r="H21" s="137">
        <f>'B-N° Sinies Pagad'!E21</f>
        <v>0</v>
      </c>
      <c r="I21" s="138">
        <f t="shared" si="3"/>
        <v>0</v>
      </c>
      <c r="J21" s="139" t="str">
        <f t="shared" si="1"/>
        <v>Renta Nacional</v>
      </c>
    </row>
    <row r="22" spans="1:10" ht="15">
      <c r="A22" s="32" t="s">
        <v>93</v>
      </c>
      <c r="B22" s="33">
        <v>0</v>
      </c>
      <c r="C22" s="33">
        <v>0</v>
      </c>
      <c r="D22" s="33">
        <v>4179</v>
      </c>
      <c r="E22" s="6">
        <f t="shared" si="4"/>
        <v>4179</v>
      </c>
      <c r="G22" s="140">
        <f t="shared" si="2"/>
        <v>4179</v>
      </c>
      <c r="H22" s="137">
        <f>'B-N° Sinies Pagad'!E22</f>
        <v>4179</v>
      </c>
      <c r="I22" s="141">
        <f t="shared" si="3"/>
        <v>0</v>
      </c>
      <c r="J22" s="142" t="str">
        <f t="shared" si="1"/>
        <v>Suramericana</v>
      </c>
    </row>
    <row r="23" spans="1:10" ht="12.75" customHeight="1">
      <c r="A23" s="39" t="s">
        <v>89</v>
      </c>
      <c r="B23" s="40">
        <v>7</v>
      </c>
      <c r="C23" s="40">
        <v>0</v>
      </c>
      <c r="D23" s="40">
        <v>588</v>
      </c>
      <c r="E23" s="41">
        <f t="shared" si="4"/>
        <v>595</v>
      </c>
      <c r="G23" s="143">
        <f t="shared" si="2"/>
        <v>588</v>
      </c>
      <c r="H23" s="146">
        <f>'B-N° Sinies Pagad'!E23</f>
        <v>588</v>
      </c>
      <c r="I23" s="144">
        <f t="shared" si="3"/>
        <v>0</v>
      </c>
      <c r="J23" s="145" t="str">
        <f t="shared" si="1"/>
        <v>Zenit</v>
      </c>
    </row>
    <row r="24" spans="1:5" s="49" customFormat="1" ht="8.25" customHeight="1">
      <c r="A24" s="43"/>
      <c r="B24" s="43"/>
      <c r="C24" s="44"/>
      <c r="D24" s="44"/>
      <c r="E24" s="44"/>
    </row>
    <row r="25" spans="1:5" ht="12.75" customHeight="1">
      <c r="A25" s="26" t="s">
        <v>11</v>
      </c>
      <c r="B25" s="5">
        <f>SUM(B10:B23)</f>
        <v>350</v>
      </c>
      <c r="C25" s="5">
        <f>SUM(C10:C23)</f>
        <v>515</v>
      </c>
      <c r="D25" s="5">
        <f>SUM(D10:D23)</f>
        <v>19741</v>
      </c>
      <c r="E25" s="5">
        <f>SUM(E10:E23)</f>
        <v>20606</v>
      </c>
    </row>
    <row r="26" spans="1:5" s="49" customFormat="1" ht="9" customHeight="1">
      <c r="A26" s="46"/>
      <c r="B26" s="47"/>
      <c r="C26" s="48"/>
      <c r="D26" s="48"/>
      <c r="E26" s="48"/>
    </row>
    <row r="27" spans="2:5" ht="12.75" customHeight="1">
      <c r="B27" s="30"/>
      <c r="C27" s="28"/>
      <c r="D27" s="28"/>
      <c r="E27" s="28"/>
    </row>
    <row r="28" spans="2:4" ht="15">
      <c r="B28" s="34"/>
      <c r="C28" s="34"/>
      <c r="D28" s="34"/>
    </row>
    <row r="29" spans="2:4" ht="15">
      <c r="B29" s="34"/>
      <c r="C29" s="34"/>
      <c r="D29" s="34"/>
    </row>
    <row r="30" spans="2:4" ht="15">
      <c r="B30" s="34"/>
      <c r="C30" s="34"/>
      <c r="D30" s="34"/>
    </row>
    <row r="31" spans="2:4" ht="15">
      <c r="B31" s="34"/>
      <c r="C31" s="34"/>
      <c r="D31" s="34"/>
    </row>
    <row r="32" spans="2:4" ht="15">
      <c r="B32" s="34"/>
      <c r="C32" s="34"/>
      <c r="D32" s="34"/>
    </row>
    <row r="33" spans="2:4" ht="15">
      <c r="B33" s="34"/>
      <c r="C33" s="34"/>
      <c r="D33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3">
      <selection activeCell="C23" sqref="C23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5">
      <c r="A3" s="1" t="s">
        <v>62</v>
      </c>
    </row>
    <row r="4" spans="1:5" ht="15">
      <c r="A4" s="31"/>
      <c r="B4" s="26"/>
      <c r="C4" s="26"/>
      <c r="D4" s="26"/>
      <c r="E4" s="26"/>
    </row>
    <row r="5" spans="1:5" ht="15">
      <c r="A5" s="31" t="s">
        <v>72</v>
      </c>
      <c r="B5" s="26"/>
      <c r="C5" s="26"/>
      <c r="D5" s="26"/>
      <c r="E5" s="26"/>
    </row>
    <row r="6" spans="1:5" ht="15">
      <c r="A6" s="35" t="str">
        <f>'A-N° Sinies Denun'!A6</f>
        <v>      (entre el 1 de enero y  30 de septiembre de 2020)</v>
      </c>
      <c r="B6" s="36"/>
      <c r="C6" s="27"/>
      <c r="D6" s="27"/>
      <c r="E6" s="27"/>
    </row>
    <row r="7" spans="1:5" ht="1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.7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.75" thickTop="1">
      <c r="A10" s="29" t="str">
        <f>'A-N° Sinies Denun'!A10</f>
        <v>Bci</v>
      </c>
      <c r="B10" s="33">
        <v>1</v>
      </c>
      <c r="C10" s="33">
        <v>2878</v>
      </c>
      <c r="D10" s="33">
        <v>66</v>
      </c>
      <c r="E10" s="6">
        <f aca="true" t="shared" si="0" ref="E10:E23">SUM(B10:D10)</f>
        <v>2945</v>
      </c>
    </row>
    <row r="11" spans="1:5" ht="15">
      <c r="A11" s="29" t="str">
        <f>'A-N° Sinies Denun'!A11</f>
        <v>BNP PARIBAS CARDIF</v>
      </c>
      <c r="B11" s="33">
        <v>606</v>
      </c>
      <c r="C11" s="33">
        <v>0</v>
      </c>
      <c r="D11" s="33">
        <v>122</v>
      </c>
      <c r="E11" s="6">
        <f t="shared" si="0"/>
        <v>728</v>
      </c>
    </row>
    <row r="12" spans="1:5" ht="15">
      <c r="A12" s="29" t="str">
        <f>'A-N° Sinies Denun'!A12</f>
        <v>Bupa</v>
      </c>
      <c r="B12" s="33">
        <v>33</v>
      </c>
      <c r="C12" s="33">
        <v>0</v>
      </c>
      <c r="D12" s="33">
        <v>0</v>
      </c>
      <c r="E12" s="6">
        <f t="shared" si="0"/>
        <v>33</v>
      </c>
    </row>
    <row r="13" spans="1:5" ht="15">
      <c r="A13" s="29" t="str">
        <f>'A-N° Sinies Denun'!A13</f>
        <v>Chilena Consolidada</v>
      </c>
      <c r="B13" s="33">
        <v>0</v>
      </c>
      <c r="C13" s="33">
        <v>1</v>
      </c>
      <c r="D13" s="33">
        <v>5</v>
      </c>
      <c r="E13" s="6">
        <f t="shared" si="0"/>
        <v>6</v>
      </c>
    </row>
    <row r="14" spans="1:5" ht="15">
      <c r="A14" s="29" t="str">
        <f>'A-N° Sinies Denun'!A14</f>
        <v>Chubb</v>
      </c>
      <c r="B14" s="33">
        <v>172</v>
      </c>
      <c r="C14" s="33">
        <v>0</v>
      </c>
      <c r="D14" s="33">
        <v>188</v>
      </c>
      <c r="E14" s="6">
        <f>SUM(B14:D14)</f>
        <v>360</v>
      </c>
    </row>
    <row r="15" spans="1:5" ht="15">
      <c r="A15" s="29" t="str">
        <f>'A-N° Sinies Denun'!A15</f>
        <v>Consorcio Nacional</v>
      </c>
      <c r="B15" s="33">
        <v>17</v>
      </c>
      <c r="C15" s="33">
        <v>412</v>
      </c>
      <c r="D15" s="33">
        <v>19</v>
      </c>
      <c r="E15" s="6">
        <f>SUM(B15:D15)</f>
        <v>448</v>
      </c>
    </row>
    <row r="16" spans="1:5" ht="15">
      <c r="A16" s="29" t="str">
        <f>'A-N° Sinies Denun'!A16</f>
        <v>HDI</v>
      </c>
      <c r="B16" s="33">
        <v>1096</v>
      </c>
      <c r="C16" s="33">
        <v>1438</v>
      </c>
      <c r="D16" s="33">
        <v>315</v>
      </c>
      <c r="E16" s="6">
        <f t="shared" si="0"/>
        <v>2849</v>
      </c>
    </row>
    <row r="17" spans="1:5" ht="15">
      <c r="A17" s="29" t="str">
        <f>'A-N° Sinies Denun'!A17</f>
        <v>Liberty</v>
      </c>
      <c r="B17" s="33">
        <v>600</v>
      </c>
      <c r="C17" s="33">
        <v>2738</v>
      </c>
      <c r="D17" s="33">
        <v>325</v>
      </c>
      <c r="E17" s="6">
        <f>SUM(B17:D17)</f>
        <v>3663</v>
      </c>
    </row>
    <row r="18" spans="1:5" ht="15">
      <c r="A18" s="29" t="str">
        <f>'A-N° Sinies Denun'!A18</f>
        <v>Mapfre</v>
      </c>
      <c r="B18" s="33">
        <v>308</v>
      </c>
      <c r="C18" s="33">
        <v>797</v>
      </c>
      <c r="D18" s="33">
        <v>485</v>
      </c>
      <c r="E18" s="6">
        <f t="shared" si="0"/>
        <v>1590</v>
      </c>
    </row>
    <row r="19" spans="1:5" ht="15">
      <c r="A19" s="29" t="str">
        <f>'A-N° Sinies Denun'!A19</f>
        <v>Mutual de Seguros</v>
      </c>
      <c r="B19" s="33">
        <v>2207</v>
      </c>
      <c r="C19" s="33">
        <v>0</v>
      </c>
      <c r="D19" s="33">
        <v>97</v>
      </c>
      <c r="E19" s="6">
        <f t="shared" si="0"/>
        <v>2304</v>
      </c>
    </row>
    <row r="20" spans="1:5" ht="15">
      <c r="A20" s="29" t="str">
        <f>'A-N° Sinies Denun'!A20</f>
        <v>Porvenir</v>
      </c>
      <c r="B20" s="33">
        <v>42</v>
      </c>
      <c r="C20" s="33">
        <v>0</v>
      </c>
      <c r="D20" s="33">
        <v>6</v>
      </c>
      <c r="E20" s="6">
        <f t="shared" si="0"/>
        <v>48</v>
      </c>
    </row>
    <row r="21" spans="1:5" ht="15">
      <c r="A21" s="29" t="str">
        <f>'A-N° Sinies Denun'!A21</f>
        <v>Renta Nacional</v>
      </c>
      <c r="B21" s="33">
        <v>0</v>
      </c>
      <c r="C21" s="33">
        <v>0</v>
      </c>
      <c r="D21" s="33">
        <v>0</v>
      </c>
      <c r="E21" s="6">
        <f t="shared" si="0"/>
        <v>0</v>
      </c>
    </row>
    <row r="22" spans="1:5" ht="15">
      <c r="A22" s="29" t="str">
        <f>'A-N° Sinies Denun'!A22</f>
        <v>Suramericana</v>
      </c>
      <c r="B22" s="33">
        <v>1013</v>
      </c>
      <c r="C22" s="33">
        <v>2876</v>
      </c>
      <c r="D22" s="33">
        <v>290</v>
      </c>
      <c r="E22" s="6">
        <f>SUM(B22:D22)</f>
        <v>4179</v>
      </c>
    </row>
    <row r="23" spans="1:5" ht="15">
      <c r="A23" s="42" t="str">
        <f>'A-N° Sinies Denun'!A23</f>
        <v>Zenit</v>
      </c>
      <c r="B23" s="40">
        <v>0</v>
      </c>
      <c r="C23" s="40">
        <v>559</v>
      </c>
      <c r="D23" s="40">
        <v>29</v>
      </c>
      <c r="E23" s="41">
        <f t="shared" si="0"/>
        <v>588</v>
      </c>
    </row>
    <row r="24" spans="1:5" s="45" customFormat="1" ht="8.25">
      <c r="A24" s="43"/>
      <c r="B24" s="43"/>
      <c r="C24" s="44"/>
      <c r="D24" s="44"/>
      <c r="E24" s="44"/>
    </row>
    <row r="25" spans="1:5" ht="15">
      <c r="A25" s="26" t="s">
        <v>11</v>
      </c>
      <c r="B25" s="5">
        <f>SUM(B10:B23)</f>
        <v>6095</v>
      </c>
      <c r="C25" s="6">
        <f>SUM(C10:C23)</f>
        <v>11699</v>
      </c>
      <c r="D25" s="6">
        <f>SUM(D10:D23)</f>
        <v>1947</v>
      </c>
      <c r="E25" s="6">
        <f>SUM(E10:E23)</f>
        <v>19741</v>
      </c>
    </row>
    <row r="26" spans="1:5" s="45" customFormat="1" ht="8.25">
      <c r="A26" s="46"/>
      <c r="B26" s="47"/>
      <c r="C26" s="48"/>
      <c r="D26" s="48"/>
      <c r="E26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3">
      <selection activeCell="D23" sqref="D23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5">
      <c r="A1" s="50"/>
    </row>
    <row r="3" ht="15">
      <c r="A3" s="1" t="s">
        <v>62</v>
      </c>
    </row>
    <row r="4" ht="15">
      <c r="A4" s="50"/>
    </row>
    <row r="5" ht="15">
      <c r="A5" s="50" t="s">
        <v>15</v>
      </c>
    </row>
    <row r="6" spans="1:7" ht="15">
      <c r="A6" s="57" t="str">
        <f>'A-N° Sinies Denun'!$A$6</f>
        <v>      (entre el 1 de enero y  30 de septiembre de 2020)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24" t="s">
        <v>81</v>
      </c>
      <c r="D7" s="124"/>
      <c r="E7" s="8" t="s">
        <v>17</v>
      </c>
      <c r="F7" s="7" t="s">
        <v>18</v>
      </c>
      <c r="G7" s="8" t="s">
        <v>19</v>
      </c>
    </row>
    <row r="8" spans="1:7" ht="1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.7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.75" thickTop="1">
      <c r="A10" s="52" t="str">
        <f>'A-N° Sinies Denun'!A10</f>
        <v>Bci</v>
      </c>
      <c r="B10" s="34">
        <v>148</v>
      </c>
      <c r="C10" s="34">
        <v>0</v>
      </c>
      <c r="D10" s="34">
        <v>1</v>
      </c>
      <c r="E10" s="33">
        <v>5032</v>
      </c>
      <c r="F10" s="34">
        <v>0</v>
      </c>
      <c r="G10" s="53">
        <f aca="true" t="shared" si="0" ref="G10:G23">SUM(B10:F10)</f>
        <v>5181</v>
      </c>
    </row>
    <row r="11" spans="1:7" ht="15">
      <c r="A11" s="52" t="str">
        <f>'A-N° Sinies Denun'!A11</f>
        <v>BNP PARIBAS CARDIF</v>
      </c>
      <c r="B11" s="34">
        <v>14</v>
      </c>
      <c r="C11" s="34">
        <v>0</v>
      </c>
      <c r="D11" s="34">
        <v>1</v>
      </c>
      <c r="E11" s="33">
        <v>592</v>
      </c>
      <c r="F11" s="34">
        <v>426</v>
      </c>
      <c r="G11" s="53">
        <f t="shared" si="0"/>
        <v>1033</v>
      </c>
    </row>
    <row r="12" spans="1:7" ht="15">
      <c r="A12" s="52" t="str">
        <f>'A-N° Sinies Denun'!A12</f>
        <v>Bupa</v>
      </c>
      <c r="B12" s="34">
        <v>0</v>
      </c>
      <c r="C12" s="34">
        <v>1</v>
      </c>
      <c r="D12" s="34">
        <v>0</v>
      </c>
      <c r="E12" s="33">
        <v>32</v>
      </c>
      <c r="F12" s="34">
        <v>0</v>
      </c>
      <c r="G12" s="53">
        <f t="shared" si="0"/>
        <v>33</v>
      </c>
    </row>
    <row r="13" spans="1:7" ht="15">
      <c r="A13" s="52" t="str">
        <f>'A-N° Sinies Denun'!A13</f>
        <v>Chilena Consolidada</v>
      </c>
      <c r="B13" s="34">
        <v>1</v>
      </c>
      <c r="C13" s="34">
        <v>0</v>
      </c>
      <c r="D13" s="34">
        <v>0</v>
      </c>
      <c r="E13" s="33">
        <v>5</v>
      </c>
      <c r="F13" s="34">
        <v>0</v>
      </c>
      <c r="G13" s="53">
        <f t="shared" si="0"/>
        <v>6</v>
      </c>
    </row>
    <row r="14" spans="1:7" ht="15">
      <c r="A14" s="52" t="s">
        <v>92</v>
      </c>
      <c r="B14" s="34">
        <v>20</v>
      </c>
      <c r="C14" s="34">
        <v>0</v>
      </c>
      <c r="D14" s="34">
        <v>0</v>
      </c>
      <c r="E14" s="33">
        <v>340</v>
      </c>
      <c r="F14" s="34">
        <v>0</v>
      </c>
      <c r="G14" s="53">
        <f t="shared" si="0"/>
        <v>360</v>
      </c>
    </row>
    <row r="15" spans="1:7" ht="15">
      <c r="A15" s="52" t="str">
        <f>'A-N° Sinies Denun'!A15</f>
        <v>Consorcio Nacional</v>
      </c>
      <c r="B15" s="34">
        <v>44</v>
      </c>
      <c r="C15" s="34">
        <v>0</v>
      </c>
      <c r="D15" s="34">
        <v>0</v>
      </c>
      <c r="E15" s="33">
        <v>1490</v>
      </c>
      <c r="F15" s="34">
        <v>0</v>
      </c>
      <c r="G15" s="53">
        <f t="shared" si="0"/>
        <v>1534</v>
      </c>
    </row>
    <row r="16" spans="1:7" ht="15">
      <c r="A16" s="52" t="str">
        <f>'A-N° Sinies Denun'!A16</f>
        <v>HDI</v>
      </c>
      <c r="B16" s="34">
        <v>91</v>
      </c>
      <c r="C16" s="34">
        <v>3</v>
      </c>
      <c r="D16" s="34">
        <v>1674</v>
      </c>
      <c r="E16" s="33">
        <v>1406</v>
      </c>
      <c r="F16" s="34">
        <v>300</v>
      </c>
      <c r="G16" s="53">
        <f t="shared" si="0"/>
        <v>3474</v>
      </c>
    </row>
    <row r="17" spans="1:7" ht="15">
      <c r="A17" s="52" t="str">
        <f>'A-N° Sinies Denun'!A17</f>
        <v>Liberty</v>
      </c>
      <c r="B17" s="34">
        <v>72</v>
      </c>
      <c r="C17" s="34">
        <v>5</v>
      </c>
      <c r="D17" s="34">
        <v>4</v>
      </c>
      <c r="E17" s="33">
        <v>3463</v>
      </c>
      <c r="F17" s="34">
        <v>0</v>
      </c>
      <c r="G17" s="53">
        <f t="shared" si="0"/>
        <v>3544</v>
      </c>
    </row>
    <row r="18" spans="1:7" ht="15">
      <c r="A18" s="52" t="str">
        <f>'A-N° Sinies Denun'!A18</f>
        <v>Mapfre</v>
      </c>
      <c r="B18" s="34">
        <v>147</v>
      </c>
      <c r="C18" s="34">
        <v>12</v>
      </c>
      <c r="D18" s="34">
        <v>11</v>
      </c>
      <c r="E18" s="33">
        <v>1516</v>
      </c>
      <c r="F18" s="34">
        <v>0</v>
      </c>
      <c r="G18" s="53">
        <f t="shared" si="0"/>
        <v>1686</v>
      </c>
    </row>
    <row r="19" spans="1:7" ht="15">
      <c r="A19" s="52" t="str">
        <f>'A-N° Sinies Denun'!A19</f>
        <v>Mutual de Seguros</v>
      </c>
      <c r="B19" s="34">
        <v>79</v>
      </c>
      <c r="C19" s="34">
        <v>1</v>
      </c>
      <c r="D19" s="34">
        <v>1</v>
      </c>
      <c r="E19" s="33">
        <v>1972</v>
      </c>
      <c r="F19" s="34">
        <v>0</v>
      </c>
      <c r="G19" s="53">
        <f t="shared" si="0"/>
        <v>2053</v>
      </c>
    </row>
    <row r="20" spans="1:7" ht="15">
      <c r="A20" s="52" t="str">
        <f>'A-N° Sinies Denun'!A20</f>
        <v>Porvenir</v>
      </c>
      <c r="B20" s="34">
        <v>4</v>
      </c>
      <c r="C20" s="34">
        <v>0</v>
      </c>
      <c r="D20" s="34">
        <v>0</v>
      </c>
      <c r="E20" s="33">
        <v>82</v>
      </c>
      <c r="F20" s="34">
        <v>0</v>
      </c>
      <c r="G20" s="53">
        <f t="shared" si="0"/>
        <v>86</v>
      </c>
    </row>
    <row r="21" spans="1:7" ht="15">
      <c r="A21" s="52" t="str">
        <f>'A-N° Sinies Denun'!A21</f>
        <v>Renta Nacional</v>
      </c>
      <c r="B21" s="34">
        <v>1</v>
      </c>
      <c r="C21" s="34">
        <v>0</v>
      </c>
      <c r="D21" s="34">
        <v>0</v>
      </c>
      <c r="E21" s="34">
        <v>3</v>
      </c>
      <c r="F21" s="34">
        <v>0</v>
      </c>
      <c r="G21" s="53">
        <f t="shared" si="0"/>
        <v>4</v>
      </c>
    </row>
    <row r="22" spans="1:7" ht="15">
      <c r="A22" s="52" t="str">
        <f>'A-N° Sinies Denun'!A22</f>
        <v>Suramericana</v>
      </c>
      <c r="B22" s="34">
        <v>154</v>
      </c>
      <c r="C22" s="34">
        <v>5</v>
      </c>
      <c r="D22" s="34">
        <v>0</v>
      </c>
      <c r="E22" s="33">
        <v>6353</v>
      </c>
      <c r="F22" s="34">
        <v>0</v>
      </c>
      <c r="G22" s="53">
        <f t="shared" si="0"/>
        <v>6512</v>
      </c>
    </row>
    <row r="23" spans="1:7" ht="15">
      <c r="A23" s="60" t="str">
        <f>'A-N° Sinies Denun'!A23</f>
        <v>Zenit</v>
      </c>
      <c r="B23" s="61">
        <v>30</v>
      </c>
      <c r="C23" s="61">
        <v>0</v>
      </c>
      <c r="D23" s="61">
        <v>1</v>
      </c>
      <c r="E23" s="40">
        <v>937</v>
      </c>
      <c r="F23" s="61">
        <v>0</v>
      </c>
      <c r="G23" s="62">
        <f t="shared" si="0"/>
        <v>968</v>
      </c>
    </row>
    <row r="24" spans="2:10" s="63" customFormat="1" ht="8.25">
      <c r="B24" s="64"/>
      <c r="C24" s="65"/>
      <c r="D24" s="65"/>
      <c r="H24" s="65"/>
      <c r="I24" s="66"/>
      <c r="J24" s="66"/>
    </row>
    <row r="25" spans="1:7" ht="12.75" customHeight="1">
      <c r="A25" s="51" t="s">
        <v>11</v>
      </c>
      <c r="B25" s="9">
        <f aca="true" t="shared" si="1" ref="B25:G25">SUM(B10:B23)</f>
        <v>805</v>
      </c>
      <c r="C25" s="9">
        <f t="shared" si="1"/>
        <v>27</v>
      </c>
      <c r="D25" s="9">
        <f t="shared" si="1"/>
        <v>1693</v>
      </c>
      <c r="E25" s="9">
        <f t="shared" si="1"/>
        <v>23223</v>
      </c>
      <c r="F25" s="9">
        <f t="shared" si="1"/>
        <v>726</v>
      </c>
      <c r="G25" s="53">
        <f t="shared" si="1"/>
        <v>26474</v>
      </c>
    </row>
    <row r="26" spans="1:7" s="63" customFormat="1" ht="8.25">
      <c r="A26" s="67"/>
      <c r="B26" s="68"/>
      <c r="C26" s="69"/>
      <c r="D26" s="69"/>
      <c r="E26" s="70"/>
      <c r="F26" s="70"/>
      <c r="G26" s="70"/>
    </row>
    <row r="27" ht="15">
      <c r="A27" s="26"/>
    </row>
    <row r="35" ht="15">
      <c r="I35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7"/>
  <sheetViews>
    <sheetView zoomScalePageLayoutView="0" workbookViewId="0" topLeftCell="A10">
      <selection activeCell="G24" sqref="G24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5">
      <c r="A1" s="71"/>
    </row>
    <row r="3" ht="15">
      <c r="A3" s="1" t="s">
        <v>62</v>
      </c>
    </row>
    <row r="4" ht="15">
      <c r="A4" s="71"/>
    </row>
    <row r="5" spans="1:8" ht="15">
      <c r="A5" s="71" t="s">
        <v>31</v>
      </c>
      <c r="H5" s="10"/>
    </row>
    <row r="6" spans="1:8" ht="15">
      <c r="A6" s="74" t="s">
        <v>102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25" t="s">
        <v>32</v>
      </c>
      <c r="C7" s="125"/>
      <c r="D7" s="125"/>
      <c r="E7" s="125"/>
      <c r="F7" s="11" t="s">
        <v>33</v>
      </c>
      <c r="G7" s="11" t="s">
        <v>34</v>
      </c>
      <c r="H7" s="12" t="s">
        <v>35</v>
      </c>
    </row>
    <row r="8" spans="1:8" ht="1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.75" thickBot="1">
      <c r="A9" s="91"/>
      <c r="B9" s="117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.75" thickTop="1">
      <c r="A10" s="73" t="str">
        <f>'A-N° Sinies Denun'!A10</f>
        <v>Bci</v>
      </c>
      <c r="B10" s="33">
        <v>1096815</v>
      </c>
      <c r="C10" s="33">
        <v>19151</v>
      </c>
      <c r="D10" s="33">
        <v>34449</v>
      </c>
      <c r="E10" s="13">
        <f>SUM(B10:D10)</f>
        <v>1150415</v>
      </c>
      <c r="F10" s="33">
        <v>2775927</v>
      </c>
      <c r="G10" s="33">
        <v>0</v>
      </c>
      <c r="H10" s="13">
        <v>3</v>
      </c>
    </row>
    <row r="11" spans="1:8" ht="15">
      <c r="A11" s="73" t="str">
        <f>'A-N° Sinies Denun'!A11</f>
        <v>BNP PARIBAS CARDIF</v>
      </c>
      <c r="B11" s="13">
        <v>107076</v>
      </c>
      <c r="C11" s="33">
        <v>0</v>
      </c>
      <c r="D11" s="33">
        <v>0</v>
      </c>
      <c r="E11" s="13">
        <f aca="true" t="shared" si="0" ref="E11:E23">SUM(B11:D11)</f>
        <v>107076</v>
      </c>
      <c r="F11" s="33">
        <v>331767</v>
      </c>
      <c r="G11" s="33">
        <v>0</v>
      </c>
      <c r="H11" s="13">
        <f>SUM(E11:G11)</f>
        <v>438843</v>
      </c>
    </row>
    <row r="12" spans="1:8" ht="15">
      <c r="A12" s="73" t="str">
        <f>'A-N° Sinies Denun'!A12</f>
        <v>Bupa</v>
      </c>
      <c r="B12" s="33">
        <v>0</v>
      </c>
      <c r="C12" s="33">
        <v>0</v>
      </c>
      <c r="D12" s="33">
        <v>8494</v>
      </c>
      <c r="E12" s="13">
        <f t="shared" si="0"/>
        <v>8494</v>
      </c>
      <c r="F12" s="33">
        <v>5764</v>
      </c>
      <c r="G12" s="33">
        <v>0</v>
      </c>
      <c r="H12" s="13">
        <f aca="true" t="shared" si="1" ref="H11:H23">SUM(E12:G12)</f>
        <v>14258</v>
      </c>
    </row>
    <row r="13" spans="1:8" ht="15">
      <c r="A13" s="73" t="str">
        <f>'A-N° Sinies Denun'!A13</f>
        <v>Chilena Consolidada</v>
      </c>
      <c r="B13" s="33">
        <v>0</v>
      </c>
      <c r="C13" s="33">
        <v>0</v>
      </c>
      <c r="D13" s="33">
        <v>0</v>
      </c>
      <c r="E13" s="13">
        <f t="shared" si="0"/>
        <v>0</v>
      </c>
      <c r="F13" s="33">
        <v>94</v>
      </c>
      <c r="G13" s="33">
        <v>0</v>
      </c>
      <c r="H13" s="13">
        <f t="shared" si="1"/>
        <v>94</v>
      </c>
    </row>
    <row r="14" spans="1:8" ht="15">
      <c r="A14" s="73" t="str">
        <f>'A-N° Sinies Denun'!A14</f>
        <v>Chubb</v>
      </c>
      <c r="B14" s="13">
        <v>86444</v>
      </c>
      <c r="C14" s="33">
        <v>192273</v>
      </c>
      <c r="D14" s="33">
        <v>0</v>
      </c>
      <c r="E14" s="13">
        <f t="shared" si="0"/>
        <v>278717</v>
      </c>
      <c r="F14" s="33">
        <v>470213</v>
      </c>
      <c r="G14" s="33">
        <v>0</v>
      </c>
      <c r="H14" s="13">
        <f t="shared" si="1"/>
        <v>748930</v>
      </c>
    </row>
    <row r="15" spans="1:8" ht="15">
      <c r="A15" s="73" t="str">
        <f>'A-N° Sinies Denun'!A15</f>
        <v>Consorcio Nacional</v>
      </c>
      <c r="B15" s="33">
        <v>460223</v>
      </c>
      <c r="C15" s="33">
        <v>22486</v>
      </c>
      <c r="D15" s="33">
        <v>40153</v>
      </c>
      <c r="E15" s="13">
        <f t="shared" si="0"/>
        <v>522862</v>
      </c>
      <c r="F15" s="33">
        <v>1218713</v>
      </c>
      <c r="G15" s="33">
        <v>0</v>
      </c>
      <c r="H15" s="13">
        <f t="shared" si="1"/>
        <v>1741575</v>
      </c>
    </row>
    <row r="16" spans="1:8" ht="15">
      <c r="A16" s="73" t="str">
        <f>'A-N° Sinies Denun'!A16</f>
        <v>HDI</v>
      </c>
      <c r="B16" s="33">
        <v>309002</v>
      </c>
      <c r="C16" s="33">
        <v>797351</v>
      </c>
      <c r="D16" s="33">
        <v>664486</v>
      </c>
      <c r="E16" s="13">
        <f t="shared" si="0"/>
        <v>1770839</v>
      </c>
      <c r="F16" s="33">
        <v>1049049</v>
      </c>
      <c r="G16" s="33">
        <v>896917</v>
      </c>
      <c r="H16" s="13">
        <f t="shared" si="1"/>
        <v>3716805</v>
      </c>
    </row>
    <row r="17" spans="1:8" ht="15">
      <c r="A17" s="73" t="str">
        <f>'A-N° Sinies Denun'!A17</f>
        <v>Liberty</v>
      </c>
      <c r="B17" s="33">
        <v>833678</v>
      </c>
      <c r="C17" s="33">
        <v>3045</v>
      </c>
      <c r="D17" s="33">
        <v>43059</v>
      </c>
      <c r="E17" s="13">
        <f t="shared" si="0"/>
        <v>879782</v>
      </c>
      <c r="F17" s="33">
        <v>1737983</v>
      </c>
      <c r="G17" s="33">
        <v>90</v>
      </c>
      <c r="H17" s="13">
        <f t="shared" si="1"/>
        <v>2617855</v>
      </c>
    </row>
    <row r="18" spans="1:8" ht="15">
      <c r="A18" s="73" t="str">
        <f>'A-N° Sinies Denun'!A18</f>
        <v>Mapfre</v>
      </c>
      <c r="B18" s="33">
        <v>273714</v>
      </c>
      <c r="C18" s="33">
        <v>15229</v>
      </c>
      <c r="D18" s="33">
        <v>60080</v>
      </c>
      <c r="E18" s="13">
        <f t="shared" si="0"/>
        <v>349023</v>
      </c>
      <c r="F18" s="33">
        <v>1415575</v>
      </c>
      <c r="G18" s="33">
        <v>0</v>
      </c>
      <c r="H18" s="13">
        <f t="shared" si="1"/>
        <v>1764598</v>
      </c>
    </row>
    <row r="19" spans="1:8" ht="15">
      <c r="A19" s="73" t="str">
        <f>'A-N° Sinies Denun'!A19</f>
        <v>Mutual de Seguros</v>
      </c>
      <c r="B19" s="33">
        <v>528300</v>
      </c>
      <c r="C19" s="33">
        <v>4345</v>
      </c>
      <c r="D19" s="33">
        <v>8615</v>
      </c>
      <c r="E19" s="13">
        <f t="shared" si="0"/>
        <v>541260</v>
      </c>
      <c r="F19" s="33">
        <v>1069738</v>
      </c>
      <c r="G19" s="33">
        <v>0</v>
      </c>
      <c r="H19" s="13">
        <f t="shared" si="1"/>
        <v>1610998</v>
      </c>
    </row>
    <row r="20" spans="1:8" ht="15">
      <c r="A20" s="73" t="str">
        <f>'A-N° Sinies Denun'!A20</f>
        <v>Porvenir</v>
      </c>
      <c r="B20" s="33">
        <v>34253</v>
      </c>
      <c r="C20" s="33">
        <v>0</v>
      </c>
      <c r="D20" s="33">
        <v>0</v>
      </c>
      <c r="E20" s="13">
        <f t="shared" si="0"/>
        <v>34253</v>
      </c>
      <c r="F20" s="33">
        <v>50302</v>
      </c>
      <c r="G20" s="33">
        <v>1254</v>
      </c>
      <c r="H20" s="13">
        <f t="shared" si="1"/>
        <v>85809</v>
      </c>
    </row>
    <row r="21" spans="1:8" ht="15">
      <c r="A21" s="73" t="str">
        <f>'A-N° Sinies Denun'!A21</f>
        <v>Renta Nacional</v>
      </c>
      <c r="B21" s="33">
        <v>0</v>
      </c>
      <c r="C21" s="33">
        <v>0</v>
      </c>
      <c r="D21" s="33">
        <v>0</v>
      </c>
      <c r="E21" s="13">
        <f t="shared" si="0"/>
        <v>0</v>
      </c>
      <c r="F21" s="33">
        <v>-1582</v>
      </c>
      <c r="G21" s="33">
        <v>0</v>
      </c>
      <c r="H21" s="13">
        <f t="shared" si="1"/>
        <v>-1582</v>
      </c>
    </row>
    <row r="22" spans="1:8" ht="15">
      <c r="A22" s="73" t="str">
        <f>'A-N° Sinies Denun'!A22</f>
        <v>Suramericana</v>
      </c>
      <c r="B22" s="33">
        <v>1232707</v>
      </c>
      <c r="C22" s="33">
        <v>39726</v>
      </c>
      <c r="D22" s="33">
        <v>148275</v>
      </c>
      <c r="E22" s="13">
        <f t="shared" si="0"/>
        <v>1420708</v>
      </c>
      <c r="F22" s="33">
        <v>3841004</v>
      </c>
      <c r="G22" s="33">
        <v>0</v>
      </c>
      <c r="H22" s="13">
        <f t="shared" si="1"/>
        <v>5261712</v>
      </c>
    </row>
    <row r="23" spans="1:8" ht="15">
      <c r="A23" s="77" t="str">
        <f>'A-N° Sinies Denun'!A23</f>
        <v>Zenit</v>
      </c>
      <c r="B23" s="40">
        <v>236839</v>
      </c>
      <c r="C23" s="40">
        <v>4352</v>
      </c>
      <c r="D23" s="40">
        <v>17224</v>
      </c>
      <c r="E23" s="78">
        <f t="shared" si="0"/>
        <v>258415</v>
      </c>
      <c r="F23" s="40">
        <v>480284</v>
      </c>
      <c r="G23" s="40">
        <v>0</v>
      </c>
      <c r="H23" s="78">
        <f t="shared" si="1"/>
        <v>738699</v>
      </c>
    </row>
    <row r="24" spans="1:4" s="81" customFormat="1" ht="8.25">
      <c r="A24" s="79"/>
      <c r="B24" s="79"/>
      <c r="C24" s="80"/>
      <c r="D24" s="80"/>
    </row>
    <row r="25" spans="1:246" s="73" customFormat="1" ht="15">
      <c r="A25" s="73" t="s">
        <v>11</v>
      </c>
      <c r="B25" s="33">
        <f aca="true" t="shared" si="2" ref="B25:H25">SUM(B10:B23)</f>
        <v>5199051</v>
      </c>
      <c r="C25" s="33">
        <f t="shared" si="2"/>
        <v>1097958</v>
      </c>
      <c r="D25" s="33">
        <f t="shared" si="2"/>
        <v>1024835</v>
      </c>
      <c r="E25" s="33">
        <f t="shared" si="2"/>
        <v>7321844</v>
      </c>
      <c r="F25" s="33">
        <f t="shared" si="2"/>
        <v>14444831</v>
      </c>
      <c r="G25" s="33">
        <f t="shared" si="2"/>
        <v>898261</v>
      </c>
      <c r="H25" s="33">
        <f t="shared" si="2"/>
        <v>18738597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</row>
    <row r="26" spans="1:8" s="81" customFormat="1" ht="8.25">
      <c r="A26" s="82"/>
      <c r="B26" s="83"/>
      <c r="C26" s="84"/>
      <c r="D26" s="84"/>
      <c r="E26" s="85"/>
      <c r="F26" s="85"/>
      <c r="G26" s="85"/>
      <c r="H26" s="85"/>
    </row>
    <row r="27" spans="1:4" ht="15">
      <c r="A27" s="14"/>
      <c r="B27" s="15"/>
      <c r="C27" s="16"/>
      <c r="D27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29"/>
  <sheetViews>
    <sheetView zoomScalePageLayoutView="0" workbookViewId="0" topLeftCell="A7">
      <selection activeCell="E25" sqref="E2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5">
      <c r="A3" s="1" t="s">
        <v>62</v>
      </c>
    </row>
    <row r="4" spans="1:6" ht="15">
      <c r="A4" s="71"/>
      <c r="B4" s="17"/>
      <c r="C4" s="17"/>
      <c r="D4" s="17"/>
      <c r="E4" s="17"/>
      <c r="F4" s="17"/>
    </row>
    <row r="5" spans="1:6" ht="15">
      <c r="A5" s="71" t="s">
        <v>46</v>
      </c>
      <c r="B5" s="17"/>
      <c r="C5" s="17"/>
      <c r="D5" s="17"/>
      <c r="E5" s="17"/>
      <c r="F5" s="17"/>
    </row>
    <row r="6" spans="1:6" ht="15">
      <c r="A6" s="71" t="str">
        <f>'D-Sinies Pag Direc'!A6</f>
        <v>      (entre el 1 de enero y 30 de septiembre de 2020, montos expresados en miles de pesos de septiembre de 2020)</v>
      </c>
      <c r="B6" s="72"/>
      <c r="C6" s="17"/>
      <c r="D6" s="76"/>
      <c r="E6" s="76"/>
      <c r="F6" s="76"/>
    </row>
    <row r="7" spans="1:6" ht="22.5" customHeight="1">
      <c r="A7" s="90"/>
      <c r="B7" s="125" t="s">
        <v>78</v>
      </c>
      <c r="C7" s="125"/>
      <c r="D7" s="11" t="s">
        <v>48</v>
      </c>
      <c r="E7" s="11" t="s">
        <v>49</v>
      </c>
      <c r="F7" s="12" t="s">
        <v>50</v>
      </c>
    </row>
    <row r="8" spans="1:6" ht="1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.7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.75" thickTop="1">
      <c r="A11" s="52" t="str">
        <f>'D-Sinies Pag Direc'!A10</f>
        <v>Bci</v>
      </c>
      <c r="B11" s="88">
        <f>'D-Sinies Pag Direc'!H10</f>
        <v>3</v>
      </c>
      <c r="C11" s="33">
        <v>796331</v>
      </c>
      <c r="D11" s="33">
        <v>1524023</v>
      </c>
      <c r="E11" s="33">
        <v>1916716</v>
      </c>
      <c r="F11" s="89">
        <f aca="true" t="shared" si="0" ref="F11:F16">SUM(B11:D11)-E11</f>
        <v>403641</v>
      </c>
      <c r="G11" s="33"/>
    </row>
    <row r="12" spans="1:7" ht="15">
      <c r="A12" s="52" t="str">
        <f>'D-Sinies Pag Direc'!A11</f>
        <v>BNP PARIBAS CARDIF</v>
      </c>
      <c r="B12" s="88">
        <f>'D-Sinies Pag Direc'!H11</f>
        <v>438843</v>
      </c>
      <c r="C12" s="33">
        <v>139515</v>
      </c>
      <c r="D12" s="33">
        <v>415938</v>
      </c>
      <c r="E12" s="33">
        <v>583879</v>
      </c>
      <c r="F12" s="89">
        <f t="shared" si="0"/>
        <v>410417</v>
      </c>
      <c r="G12" s="33"/>
    </row>
    <row r="13" spans="1:7" ht="15">
      <c r="A13" s="52" t="str">
        <f>'D-Sinies Pag Direc'!A12</f>
        <v>Bupa</v>
      </c>
      <c r="B13" s="88">
        <f>'D-Sinies Pag Direc'!H12</f>
        <v>14258</v>
      </c>
      <c r="C13" s="33">
        <v>49110</v>
      </c>
      <c r="D13" s="33">
        <v>78252</v>
      </c>
      <c r="E13" s="33">
        <v>196846</v>
      </c>
      <c r="F13" s="89">
        <f t="shared" si="0"/>
        <v>-55226</v>
      </c>
      <c r="G13" s="33"/>
    </row>
    <row r="14" spans="1:7" ht="15">
      <c r="A14" s="52" t="str">
        <f>'D-Sinies Pag Direc'!A13</f>
        <v>Chilena Consolidada</v>
      </c>
      <c r="B14" s="88">
        <f>'D-Sinies Pag Direc'!H13</f>
        <v>94</v>
      </c>
      <c r="C14" s="33">
        <v>27200</v>
      </c>
      <c r="D14" s="33">
        <v>19933</v>
      </c>
      <c r="E14" s="33">
        <v>42486</v>
      </c>
      <c r="F14" s="89">
        <f t="shared" si="0"/>
        <v>4741</v>
      </c>
      <c r="G14" s="33"/>
    </row>
    <row r="15" spans="1:7" ht="15">
      <c r="A15" s="52" t="str">
        <f>'D-Sinies Pag Direc'!A14</f>
        <v>Chubb</v>
      </c>
      <c r="B15" s="88">
        <f>'D-Sinies Pag Direc'!H14</f>
        <v>748930</v>
      </c>
      <c r="C15" s="33">
        <v>134083</v>
      </c>
      <c r="D15" s="33">
        <v>0</v>
      </c>
      <c r="E15" s="33">
        <v>428564</v>
      </c>
      <c r="F15" s="89">
        <f t="shared" si="0"/>
        <v>454449</v>
      </c>
      <c r="G15" s="33"/>
    </row>
    <row r="16" spans="1:7" ht="15">
      <c r="A16" s="52" t="str">
        <f>'D-Sinies Pag Direc'!A15</f>
        <v>Consorcio Nacional</v>
      </c>
      <c r="B16" s="88">
        <f>'D-Sinies Pag Direc'!H15</f>
        <v>1741575</v>
      </c>
      <c r="C16" s="33">
        <v>107417</v>
      </c>
      <c r="D16" s="33">
        <v>321295</v>
      </c>
      <c r="E16" s="33">
        <v>1075972</v>
      </c>
      <c r="F16" s="89">
        <f t="shared" si="0"/>
        <v>1094315</v>
      </c>
      <c r="G16" s="33"/>
    </row>
    <row r="17" spans="1:7" ht="15">
      <c r="A17" s="52" t="str">
        <f>'D-Sinies Pag Direc'!A16</f>
        <v>HDI</v>
      </c>
      <c r="B17" s="88">
        <f>'D-Sinies Pag Direc'!H16</f>
        <v>3716805</v>
      </c>
      <c r="C17" s="33">
        <v>1489842</v>
      </c>
      <c r="D17" s="33">
        <v>1106234</v>
      </c>
      <c r="E17" s="33">
        <v>2557144</v>
      </c>
      <c r="F17" s="89">
        <f aca="true" t="shared" si="1" ref="F17:F24">SUM(B17:D17)-E17</f>
        <v>3755737</v>
      </c>
      <c r="G17" s="33"/>
    </row>
    <row r="18" spans="1:7" ht="15">
      <c r="A18" s="52" t="str">
        <f>'D-Sinies Pag Direc'!A17</f>
        <v>Liberty</v>
      </c>
      <c r="B18" s="88">
        <f>'D-Sinies Pag Direc'!H17</f>
        <v>2617855</v>
      </c>
      <c r="C18" s="33">
        <v>912100</v>
      </c>
      <c r="D18" s="33">
        <v>332020</v>
      </c>
      <c r="E18" s="33">
        <v>2543283</v>
      </c>
      <c r="F18" s="89">
        <f t="shared" si="1"/>
        <v>1318692</v>
      </c>
      <c r="G18" s="33"/>
    </row>
    <row r="19" spans="1:7" ht="15">
      <c r="A19" s="52" t="str">
        <f>'D-Sinies Pag Direc'!A18</f>
        <v>Mapfre</v>
      </c>
      <c r="B19" s="88">
        <f>'D-Sinies Pag Direc'!H18</f>
        <v>1764598</v>
      </c>
      <c r="C19" s="33">
        <v>243975</v>
      </c>
      <c r="D19" s="33">
        <v>325948</v>
      </c>
      <c r="E19" s="33">
        <v>1059924</v>
      </c>
      <c r="F19" s="89">
        <f t="shared" si="1"/>
        <v>1274597</v>
      </c>
      <c r="G19" s="33"/>
    </row>
    <row r="20" spans="1:7" ht="15">
      <c r="A20" s="52" t="str">
        <f>'D-Sinies Pag Direc'!A19</f>
        <v>Mutual de Seguros</v>
      </c>
      <c r="B20" s="88">
        <f>'D-Sinies Pag Direc'!H19</f>
        <v>1610998</v>
      </c>
      <c r="C20" s="33">
        <v>296878</v>
      </c>
      <c r="D20" s="33">
        <v>427523</v>
      </c>
      <c r="E20" s="33">
        <v>837427</v>
      </c>
      <c r="F20" s="89">
        <f t="shared" si="1"/>
        <v>1497972</v>
      </c>
      <c r="G20" s="33"/>
    </row>
    <row r="21" spans="1:7" ht="15">
      <c r="A21" s="52" t="str">
        <f>'D-Sinies Pag Direc'!A20</f>
        <v>Porvenir</v>
      </c>
      <c r="B21" s="88">
        <f>'D-Sinies Pag Direc'!H20</f>
        <v>85809</v>
      </c>
      <c r="C21" s="33">
        <v>20322</v>
      </c>
      <c r="D21" s="33">
        <v>27765</v>
      </c>
      <c r="E21" s="33">
        <v>50153</v>
      </c>
      <c r="F21" s="89">
        <f t="shared" si="1"/>
        <v>83743</v>
      </c>
      <c r="G21" s="33"/>
    </row>
    <row r="22" spans="1:7" ht="15">
      <c r="A22" s="52" t="str">
        <f>'D-Sinies Pag Direc'!A21</f>
        <v>Renta Nacional</v>
      </c>
      <c r="B22" s="88">
        <f>'D-Sinies Pag Direc'!H21</f>
        <v>-1582</v>
      </c>
      <c r="C22" s="33">
        <v>19381</v>
      </c>
      <c r="D22" s="33">
        <v>112</v>
      </c>
      <c r="E22" s="33">
        <v>550</v>
      </c>
      <c r="F22" s="89">
        <f>SUM(B22:D22)-E22</f>
        <v>17361</v>
      </c>
      <c r="G22" s="33"/>
    </row>
    <row r="23" spans="1:7" ht="15">
      <c r="A23" s="52" t="str">
        <f>'D-Sinies Pag Direc'!A22</f>
        <v>Suramericana</v>
      </c>
      <c r="B23" s="88">
        <f>'D-Sinies Pag Direc'!H22</f>
        <v>5261712</v>
      </c>
      <c r="C23" s="33">
        <v>954216</v>
      </c>
      <c r="D23" s="33">
        <v>949228</v>
      </c>
      <c r="E23" s="33">
        <v>2072503</v>
      </c>
      <c r="F23" s="89">
        <f t="shared" si="1"/>
        <v>5092653</v>
      </c>
      <c r="G23" s="33"/>
    </row>
    <row r="24" spans="1:7" ht="15">
      <c r="A24" s="60" t="str">
        <f>'D-Sinies Pag Direc'!A23</f>
        <v>Zenit</v>
      </c>
      <c r="B24" s="93">
        <f>'D-Sinies Pag Direc'!H23</f>
        <v>738699</v>
      </c>
      <c r="C24" s="40">
        <v>220546</v>
      </c>
      <c r="D24" s="40">
        <v>305202</v>
      </c>
      <c r="E24" s="40">
        <v>384985</v>
      </c>
      <c r="F24" s="94">
        <f t="shared" si="1"/>
        <v>879462</v>
      </c>
      <c r="G24" s="33"/>
    </row>
    <row r="25" spans="1:6" s="45" customFormat="1" ht="8.25">
      <c r="A25" s="79"/>
      <c r="B25" s="79"/>
      <c r="C25" s="80"/>
      <c r="D25" s="80"/>
      <c r="E25" s="80"/>
      <c r="F25" s="81"/>
    </row>
    <row r="26" spans="1:6" ht="15">
      <c r="A26" s="17" t="s">
        <v>11</v>
      </c>
      <c r="B26" s="88">
        <f>SUM(B11:B24)</f>
        <v>18738597</v>
      </c>
      <c r="C26" s="88">
        <f>SUM(C11:C24)</f>
        <v>5410916</v>
      </c>
      <c r="D26" s="88">
        <f>SUM(D11:D24)</f>
        <v>5833473</v>
      </c>
      <c r="E26" s="88">
        <f>SUM(E11:E24)</f>
        <v>13750432</v>
      </c>
      <c r="F26" s="89">
        <f>+B26+C26+D26-E26</f>
        <v>16232554</v>
      </c>
    </row>
    <row r="27" spans="1:6" s="45" customFormat="1" ht="8.25">
      <c r="A27" s="82"/>
      <c r="B27" s="83"/>
      <c r="C27" s="84"/>
      <c r="D27" s="84"/>
      <c r="E27" s="84"/>
      <c r="F27" s="85"/>
    </row>
    <row r="29" spans="1:7" ht="15">
      <c r="A29" s="17"/>
      <c r="B29" s="30"/>
      <c r="C29" s="28"/>
      <c r="D29" s="28"/>
      <c r="E29" s="28"/>
      <c r="F29" s="51"/>
      <c r="G29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16">
      <selection activeCell="B21" sqref="B21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5">
      <c r="A1" s="18"/>
    </row>
    <row r="3" ht="15">
      <c r="A3" s="1" t="s">
        <v>62</v>
      </c>
    </row>
    <row r="4" ht="15">
      <c r="A4" s="18"/>
    </row>
    <row r="5" ht="15">
      <c r="A5" s="18" t="s">
        <v>0</v>
      </c>
    </row>
    <row r="6" spans="1:9" ht="15">
      <c r="A6" s="97" t="str">
        <f>'A-N° Sinies Denun'!$A$6</f>
        <v>      (entre el 1 de enero y  30 de septiembre de 2020)</v>
      </c>
      <c r="B6" s="98"/>
      <c r="C6" s="99"/>
      <c r="D6" s="99"/>
      <c r="E6" s="99"/>
      <c r="F6" s="99"/>
      <c r="G6" s="99"/>
      <c r="H6" s="99"/>
      <c r="I6" s="99"/>
    </row>
    <row r="7" spans="1:2" s="102" customFormat="1" ht="8.25">
      <c r="A7" s="118"/>
      <c r="B7" s="119"/>
    </row>
    <row r="8" spans="1:9" ht="1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2" customFormat="1" ht="9" thickBo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 thickTop="1">
      <c r="A10" s="73" t="str">
        <f>'A-N° Sinies Denun'!A10</f>
        <v>Bci</v>
      </c>
      <c r="B10" s="96">
        <v>745826</v>
      </c>
      <c r="C10" s="96">
        <v>540044</v>
      </c>
      <c r="D10" s="20">
        <v>76186</v>
      </c>
      <c r="E10" s="23">
        <v>33621</v>
      </c>
      <c r="F10" s="96">
        <v>41473</v>
      </c>
      <c r="G10" s="23">
        <v>41107</v>
      </c>
      <c r="H10" s="20">
        <v>51858</v>
      </c>
      <c r="I10" s="24">
        <f aca="true" t="shared" si="0" ref="I10:I23">SUM(B10:H10)</f>
        <v>1530115</v>
      </c>
    </row>
    <row r="11" spans="1:9" ht="15">
      <c r="A11" s="73" t="str">
        <f>'A-N° Sinies Denun'!A11</f>
        <v>BNP PARIBAS CARDIF</v>
      </c>
      <c r="B11" s="96">
        <v>157268</v>
      </c>
      <c r="C11" s="96">
        <v>8325</v>
      </c>
      <c r="D11" s="20">
        <v>0</v>
      </c>
      <c r="E11" s="23">
        <v>0</v>
      </c>
      <c r="F11" s="96">
        <v>665</v>
      </c>
      <c r="G11" s="23">
        <v>0</v>
      </c>
      <c r="H11" s="20">
        <v>216</v>
      </c>
      <c r="I11" s="24">
        <f t="shared" si="0"/>
        <v>166474</v>
      </c>
    </row>
    <row r="12" spans="1:9" ht="15">
      <c r="A12" s="73" t="str">
        <f>'A-N° Sinies Denun'!A12</f>
        <v>Bupa</v>
      </c>
      <c r="B12" s="1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f t="shared" si="0"/>
        <v>0</v>
      </c>
    </row>
    <row r="13" spans="1:9" ht="15">
      <c r="A13" s="73" t="str">
        <f>'A-N° Sinies Denun'!A13</f>
        <v>Chilena Consolidada</v>
      </c>
      <c r="B13" s="96">
        <v>767</v>
      </c>
      <c r="C13" s="96">
        <v>208</v>
      </c>
      <c r="D13" s="20">
        <v>0</v>
      </c>
      <c r="E13" s="23">
        <v>0</v>
      </c>
      <c r="F13" s="96">
        <v>458</v>
      </c>
      <c r="G13" s="23">
        <v>0</v>
      </c>
      <c r="H13" s="20">
        <v>16</v>
      </c>
      <c r="I13" s="24">
        <f t="shared" si="0"/>
        <v>1449</v>
      </c>
    </row>
    <row r="14" spans="1:9" ht="15">
      <c r="A14" s="73" t="str">
        <f>'A-N° Sinies Denun'!A14</f>
        <v>Chubb</v>
      </c>
      <c r="B14" s="147">
        <v>0</v>
      </c>
      <c r="C14" s="147">
        <v>0</v>
      </c>
      <c r="D14" s="20">
        <v>0</v>
      </c>
      <c r="E14" s="23">
        <v>10588</v>
      </c>
      <c r="F14" s="23">
        <v>0</v>
      </c>
      <c r="G14" s="23">
        <v>0</v>
      </c>
      <c r="H14" s="20">
        <v>0</v>
      </c>
      <c r="I14" s="24">
        <f t="shared" si="0"/>
        <v>10588</v>
      </c>
    </row>
    <row r="15" spans="1:9" ht="15">
      <c r="A15" s="73" t="str">
        <f>'A-N° Sinies Denun'!A15</f>
        <v>Consorcio Nacional</v>
      </c>
      <c r="B15" s="33">
        <v>187185</v>
      </c>
      <c r="C15" s="33">
        <v>67663</v>
      </c>
      <c r="D15" s="23">
        <v>3286</v>
      </c>
      <c r="E15" s="23">
        <v>1902</v>
      </c>
      <c r="F15" s="33">
        <v>8297</v>
      </c>
      <c r="G15" s="23">
        <v>13385</v>
      </c>
      <c r="H15" s="23">
        <v>3523</v>
      </c>
      <c r="I15" s="24">
        <f t="shared" si="0"/>
        <v>285241</v>
      </c>
    </row>
    <row r="16" spans="1:9" ht="15">
      <c r="A16" s="73" t="str">
        <f>'A-N° Sinies Denun'!A16</f>
        <v>HDI</v>
      </c>
      <c r="B16" s="33">
        <v>722443</v>
      </c>
      <c r="C16" s="33">
        <v>267545</v>
      </c>
      <c r="D16" s="23">
        <v>60084</v>
      </c>
      <c r="E16" s="23">
        <v>29983</v>
      </c>
      <c r="F16" s="33">
        <v>113456</v>
      </c>
      <c r="G16" s="23">
        <v>1481</v>
      </c>
      <c r="H16" s="23">
        <v>29893</v>
      </c>
      <c r="I16" s="24">
        <f t="shared" si="0"/>
        <v>1224885</v>
      </c>
    </row>
    <row r="17" spans="1:9" ht="15">
      <c r="A17" s="73" t="str">
        <f>'A-N° Sinies Denun'!A17</f>
        <v>Liberty</v>
      </c>
      <c r="B17" s="33">
        <v>16557</v>
      </c>
      <c r="C17" s="33">
        <v>27998</v>
      </c>
      <c r="D17" s="23">
        <v>9249</v>
      </c>
      <c r="E17" s="23">
        <v>15578</v>
      </c>
      <c r="F17" s="33">
        <v>1023</v>
      </c>
      <c r="G17" s="23">
        <v>11775</v>
      </c>
      <c r="H17" s="23">
        <v>11719</v>
      </c>
      <c r="I17" s="24">
        <f t="shared" si="0"/>
        <v>93899</v>
      </c>
    </row>
    <row r="18" spans="1:9" ht="15">
      <c r="A18" s="73" t="str">
        <f>'A-N° Sinies Denun'!A18</f>
        <v>Mapfre</v>
      </c>
      <c r="B18" s="33">
        <v>37148</v>
      </c>
      <c r="C18" s="33">
        <v>3972</v>
      </c>
      <c r="D18" s="23">
        <v>25149</v>
      </c>
      <c r="E18" s="23">
        <v>2439</v>
      </c>
      <c r="F18" s="33">
        <v>47</v>
      </c>
      <c r="G18" s="23">
        <v>3637</v>
      </c>
      <c r="H18" s="23">
        <v>9539</v>
      </c>
      <c r="I18" s="24">
        <f t="shared" si="0"/>
        <v>81931</v>
      </c>
    </row>
    <row r="19" spans="1:9" ht="15">
      <c r="A19" s="73" t="str">
        <f>'A-N° Sinies Denun'!A19</f>
        <v>Mutual de Seguros</v>
      </c>
      <c r="B19" s="96">
        <v>227320</v>
      </c>
      <c r="C19" s="96">
        <v>104536</v>
      </c>
      <c r="D19" s="20">
        <v>0</v>
      </c>
      <c r="E19" s="23">
        <v>0</v>
      </c>
      <c r="F19" s="96">
        <v>5554</v>
      </c>
      <c r="G19" s="23">
        <v>0</v>
      </c>
      <c r="H19" s="20">
        <v>8187</v>
      </c>
      <c r="I19" s="24">
        <f t="shared" si="0"/>
        <v>345597</v>
      </c>
    </row>
    <row r="20" spans="1:9" ht="15">
      <c r="A20" s="73" t="str">
        <f>'A-N° Sinies Denun'!A20</f>
        <v>Porvenir</v>
      </c>
      <c r="B20" s="33">
        <v>6988</v>
      </c>
      <c r="C20" s="33">
        <v>14414</v>
      </c>
      <c r="D20" s="23">
        <v>454</v>
      </c>
      <c r="E20" s="23">
        <v>3</v>
      </c>
      <c r="F20" s="33">
        <v>176</v>
      </c>
      <c r="G20" s="23">
        <v>0</v>
      </c>
      <c r="H20" s="23">
        <v>232</v>
      </c>
      <c r="I20" s="24">
        <f t="shared" si="0"/>
        <v>22267</v>
      </c>
    </row>
    <row r="21" spans="1:9" ht="15">
      <c r="A21" s="73" t="str">
        <f>'A-N° Sinies Denun'!A21</f>
        <v>Renta Nacional</v>
      </c>
      <c r="B21" s="33">
        <v>4226</v>
      </c>
      <c r="C21" s="33">
        <v>2778</v>
      </c>
      <c r="D21" s="23">
        <v>820</v>
      </c>
      <c r="E21" s="23">
        <v>2787</v>
      </c>
      <c r="F21" s="33">
        <v>136</v>
      </c>
      <c r="G21" s="23">
        <v>0</v>
      </c>
      <c r="H21" s="23">
        <v>255</v>
      </c>
      <c r="I21" s="24">
        <f t="shared" si="0"/>
        <v>11002</v>
      </c>
    </row>
    <row r="22" spans="1:9" ht="15">
      <c r="A22" s="73" t="str">
        <f>'A-N° Sinies Denun'!A22</f>
        <v>Suramericana</v>
      </c>
      <c r="B22" s="33">
        <v>1407856</v>
      </c>
      <c r="C22" s="33">
        <v>139092</v>
      </c>
      <c r="D22" s="23">
        <v>9033</v>
      </c>
      <c r="E22" s="23">
        <v>5856</v>
      </c>
      <c r="F22" s="33">
        <v>9907</v>
      </c>
      <c r="G22" s="23">
        <v>18720</v>
      </c>
      <c r="H22" s="23">
        <v>4500</v>
      </c>
      <c r="I22" s="24">
        <f t="shared" si="0"/>
        <v>1594964</v>
      </c>
    </row>
    <row r="23" spans="1:9" ht="15">
      <c r="A23" s="77" t="str">
        <f>'A-N° Sinies Denun'!A23</f>
        <v>Zenit</v>
      </c>
      <c r="B23" s="40">
        <v>349561</v>
      </c>
      <c r="C23" s="40">
        <v>81935</v>
      </c>
      <c r="D23" s="100">
        <v>0</v>
      </c>
      <c r="E23" s="100">
        <v>2937</v>
      </c>
      <c r="F23" s="40">
        <v>14597</v>
      </c>
      <c r="G23" s="100">
        <v>0</v>
      </c>
      <c r="H23" s="100">
        <v>1935</v>
      </c>
      <c r="I23" s="101">
        <f t="shared" si="0"/>
        <v>450965</v>
      </c>
    </row>
    <row r="24" spans="2:9" s="102" customFormat="1" ht="8.25">
      <c r="B24" s="103"/>
      <c r="C24" s="104"/>
      <c r="D24" s="104"/>
      <c r="E24" s="104"/>
      <c r="F24" s="104"/>
      <c r="G24" s="105"/>
      <c r="H24" s="105"/>
      <c r="I24" s="105"/>
    </row>
    <row r="25" spans="1:9" ht="15">
      <c r="A25" s="20" t="s">
        <v>11</v>
      </c>
      <c r="B25" s="22">
        <f aca="true" t="shared" si="1" ref="B25:I25">SUM(B10:B23)</f>
        <v>3863145</v>
      </c>
      <c r="C25" s="22">
        <f t="shared" si="1"/>
        <v>1258510</v>
      </c>
      <c r="D25" s="22">
        <f t="shared" si="1"/>
        <v>184261</v>
      </c>
      <c r="E25" s="22">
        <f t="shared" si="1"/>
        <v>105694</v>
      </c>
      <c r="F25" s="22">
        <f t="shared" si="1"/>
        <v>195789</v>
      </c>
      <c r="G25" s="22">
        <f t="shared" si="1"/>
        <v>90105</v>
      </c>
      <c r="H25" s="22">
        <f t="shared" si="1"/>
        <v>121873</v>
      </c>
      <c r="I25" s="22">
        <f t="shared" si="1"/>
        <v>5819377</v>
      </c>
    </row>
    <row r="26" spans="1:9" s="102" customFormat="1" ht="12.75" customHeight="1">
      <c r="A26" s="106"/>
      <c r="B26" s="107"/>
      <c r="C26" s="108"/>
      <c r="D26" s="108"/>
      <c r="E26" s="108"/>
      <c r="F26" s="108"/>
      <c r="G26" s="109"/>
      <c r="H26" s="110"/>
      <c r="I26" s="110"/>
    </row>
    <row r="28" spans="2:7" ht="15">
      <c r="B28" s="33"/>
      <c r="C28" s="96"/>
      <c r="F28" s="96"/>
      <c r="G28" s="23"/>
    </row>
    <row r="29" spans="2:5" ht="15">
      <c r="B29" s="33"/>
      <c r="C29" s="96"/>
      <c r="E29" s="23"/>
    </row>
    <row r="30" spans="2:5" ht="15">
      <c r="B30" s="33">
        <v>349561</v>
      </c>
      <c r="C30" s="96"/>
      <c r="E30" s="23"/>
    </row>
    <row r="31" spans="2:5" ht="15">
      <c r="B31" s="33">
        <v>81935</v>
      </c>
      <c r="C31" s="96"/>
      <c r="E31" s="23"/>
    </row>
    <row r="32" ht="15">
      <c r="B32" s="23">
        <v>0</v>
      </c>
    </row>
    <row r="33" ht="15">
      <c r="B33" s="23">
        <v>2937</v>
      </c>
    </row>
    <row r="34" spans="1:4" ht="15">
      <c r="A34" s="96"/>
      <c r="B34" s="33">
        <v>14597</v>
      </c>
      <c r="C34" s="96"/>
      <c r="D34" s="96"/>
    </row>
    <row r="35" spans="1:4" ht="15">
      <c r="A35" s="23"/>
      <c r="B35" s="23">
        <v>0</v>
      </c>
      <c r="C35" s="23"/>
      <c r="D35" s="23"/>
    </row>
    <row r="36" ht="15">
      <c r="B36" s="23">
        <v>1935</v>
      </c>
    </row>
    <row r="37" ht="15">
      <c r="B37" s="23"/>
    </row>
    <row r="38" ht="15">
      <c r="B38" s="23"/>
    </row>
    <row r="39" ht="15">
      <c r="B39" s="23"/>
    </row>
    <row r="43" ht="15">
      <c r="B43" s="23"/>
    </row>
    <row r="44" ht="15">
      <c r="B44" s="23"/>
    </row>
    <row r="45" ht="15">
      <c r="B45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tabSelected="1" zoomScalePageLayoutView="0" workbookViewId="0" topLeftCell="A13">
      <selection activeCell="C30" sqref="C30"/>
    </sheetView>
  </sheetViews>
  <sheetFormatPr defaultColWidth="11.421875" defaultRowHeight="12.75"/>
  <cols>
    <col min="1" max="1" width="22.421875" style="34" customWidth="1"/>
    <col min="2" max="2" width="18.140625" style="34" customWidth="1"/>
    <col min="3" max="3" width="22.57421875" style="34" customWidth="1"/>
    <col min="4" max="4" width="19.421875" style="34" customWidth="1"/>
    <col min="5" max="5" width="18.421875" style="34" customWidth="1"/>
    <col min="6" max="6" width="20.00390625" style="34" customWidth="1"/>
    <col min="7" max="7" width="18.00390625" style="34" customWidth="1"/>
    <col min="8" max="8" width="18.28125" style="34" customWidth="1"/>
    <col min="9" max="9" width="17.00390625" style="34" customWidth="1"/>
    <col min="10" max="16384" width="11.421875" style="34" customWidth="1"/>
  </cols>
  <sheetData>
    <row r="3" ht="15">
      <c r="A3" s="1" t="s">
        <v>62</v>
      </c>
    </row>
    <row r="5" spans="1:9" ht="15">
      <c r="A5" s="18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5">
      <c r="A6" s="97" t="str">
        <f>'D-Sinies Pag Direc'!$A$6</f>
        <v>      (entre el 1 de enero y 30 de septiembre de 2020, montos expresados en miles de pesos de septiembre de 2020)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8.25">
      <c r="A7" s="118"/>
      <c r="B7" s="119"/>
      <c r="C7" s="102"/>
      <c r="D7" s="102"/>
      <c r="E7" s="102"/>
      <c r="F7" s="102"/>
      <c r="G7" s="102"/>
      <c r="H7" s="102"/>
      <c r="I7" s="102"/>
    </row>
    <row r="8" spans="1:9" ht="1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9" thickBo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 thickTop="1">
      <c r="A10" s="52" t="str">
        <f>'F-N° Seg Contrat'!A10</f>
        <v>Bci</v>
      </c>
      <c r="B10" s="33">
        <v>4681379</v>
      </c>
      <c r="C10" s="33">
        <v>4296552</v>
      </c>
      <c r="D10" s="33">
        <v>1598476</v>
      </c>
      <c r="E10" s="33">
        <v>1260195</v>
      </c>
      <c r="F10" s="33">
        <v>1532281</v>
      </c>
      <c r="G10" s="33">
        <v>883905</v>
      </c>
      <c r="H10" s="33">
        <v>375994</v>
      </c>
      <c r="I10" s="24">
        <f aca="true" t="shared" si="0" ref="I10:I15">SUM(B10:H10)</f>
        <v>14628782</v>
      </c>
    </row>
    <row r="11" spans="1:9" ht="15">
      <c r="A11" s="52" t="str">
        <f>'F-N° Seg Contrat'!A11</f>
        <v>BNP PARIBAS CARDIF</v>
      </c>
      <c r="B11" s="33">
        <v>743436</v>
      </c>
      <c r="C11" s="33">
        <v>68447</v>
      </c>
      <c r="D11" s="33">
        <v>0</v>
      </c>
      <c r="E11" s="33">
        <v>0</v>
      </c>
      <c r="F11" s="33">
        <v>24728</v>
      </c>
      <c r="G11" s="33">
        <v>0</v>
      </c>
      <c r="H11" s="33">
        <v>972</v>
      </c>
      <c r="I11" s="24">
        <f t="shared" si="0"/>
        <v>837583</v>
      </c>
    </row>
    <row r="12" spans="1:9" ht="15">
      <c r="A12" s="52" t="str">
        <f>'F-N° Seg Contrat'!A12</f>
        <v>Bupa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24">
        <f t="shared" si="0"/>
        <v>0</v>
      </c>
    </row>
    <row r="13" spans="1:9" ht="15">
      <c r="A13" s="52" t="str">
        <f>'F-N° Seg Contrat'!A13</f>
        <v>Chilena Consolidada</v>
      </c>
      <c r="B13" s="33">
        <v>5854</v>
      </c>
      <c r="C13" s="33">
        <v>1767</v>
      </c>
      <c r="D13" s="33">
        <v>0</v>
      </c>
      <c r="E13" s="33">
        <v>0</v>
      </c>
      <c r="F13" s="33">
        <v>36557</v>
      </c>
      <c r="G13" s="33">
        <v>0</v>
      </c>
      <c r="H13" s="33">
        <v>263</v>
      </c>
      <c r="I13" s="24">
        <f t="shared" si="0"/>
        <v>44441</v>
      </c>
    </row>
    <row r="14" spans="1:9" ht="1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1277328</v>
      </c>
      <c r="F14" s="33">
        <v>0</v>
      </c>
      <c r="G14" s="33">
        <v>0</v>
      </c>
      <c r="H14" s="33">
        <v>0</v>
      </c>
      <c r="I14" s="24">
        <f t="shared" si="0"/>
        <v>1277328</v>
      </c>
    </row>
    <row r="15" spans="1:9" ht="15">
      <c r="A15" s="52" t="str">
        <f>'F-N° Seg Contrat'!A15</f>
        <v>Consorcio Nacional</v>
      </c>
      <c r="B15" s="33">
        <v>1116550</v>
      </c>
      <c r="C15" s="33">
        <v>554760</v>
      </c>
      <c r="D15" s="33">
        <v>47108</v>
      </c>
      <c r="E15" s="33">
        <v>50833</v>
      </c>
      <c r="F15" s="33">
        <v>288845</v>
      </c>
      <c r="G15" s="33">
        <v>281174</v>
      </c>
      <c r="H15" s="33">
        <v>23554</v>
      </c>
      <c r="I15" s="24">
        <f t="shared" si="0"/>
        <v>2362824</v>
      </c>
    </row>
    <row r="16" spans="1:9" ht="15">
      <c r="A16" s="52" t="str">
        <f>'F-N° Seg Contrat'!A16</f>
        <v>HDI</v>
      </c>
      <c r="B16" s="33">
        <v>3874797</v>
      </c>
      <c r="C16" s="33">
        <v>2092673</v>
      </c>
      <c r="D16" s="33">
        <v>1149844</v>
      </c>
      <c r="E16" s="33">
        <v>1081790</v>
      </c>
      <c r="F16" s="33">
        <v>3550097</v>
      </c>
      <c r="G16" s="33">
        <v>37246</v>
      </c>
      <c r="H16" s="33">
        <v>197944</v>
      </c>
      <c r="I16" s="24">
        <f aca="true" t="shared" si="1" ref="I16:I23">SUM(B16:H16)</f>
        <v>11984391</v>
      </c>
    </row>
    <row r="17" spans="1:9" ht="15">
      <c r="A17" s="52" t="str">
        <f>'F-N° Seg Contrat'!A17</f>
        <v>Liberty</v>
      </c>
      <c r="B17" s="33">
        <v>131062</v>
      </c>
      <c r="C17" s="33">
        <v>248631</v>
      </c>
      <c r="D17" s="33">
        <v>144871</v>
      </c>
      <c r="E17" s="33">
        <v>1366578</v>
      </c>
      <c r="F17" s="33">
        <v>38129</v>
      </c>
      <c r="G17" s="33">
        <v>237189</v>
      </c>
      <c r="H17" s="33">
        <v>112478</v>
      </c>
      <c r="I17" s="24">
        <f t="shared" si="1"/>
        <v>2278938</v>
      </c>
    </row>
    <row r="18" spans="1:9" ht="15">
      <c r="A18" s="52" t="str">
        <f>'F-N° Seg Contrat'!A18</f>
        <v>Mapfre</v>
      </c>
      <c r="B18" s="33">
        <v>275203</v>
      </c>
      <c r="C18" s="33">
        <v>73017</v>
      </c>
      <c r="D18" s="33">
        <v>209122</v>
      </c>
      <c r="E18" s="33">
        <v>46063</v>
      </c>
      <c r="F18" s="33">
        <v>1217</v>
      </c>
      <c r="G18" s="33">
        <v>37223</v>
      </c>
      <c r="H18" s="33">
        <v>150116</v>
      </c>
      <c r="I18" s="24">
        <f t="shared" si="1"/>
        <v>791961</v>
      </c>
    </row>
    <row r="19" spans="1:9" ht="15">
      <c r="A19" s="52" t="str">
        <f>'F-N° Seg Contrat'!A19</f>
        <v>Mutual de Seguros</v>
      </c>
      <c r="B19" s="33">
        <v>2206365</v>
      </c>
      <c r="C19" s="33">
        <v>1221998</v>
      </c>
      <c r="D19" s="33">
        <v>0</v>
      </c>
      <c r="E19" s="33">
        <v>0</v>
      </c>
      <c r="F19" s="33">
        <v>249745</v>
      </c>
      <c r="G19" s="33">
        <v>0</v>
      </c>
      <c r="H19" s="33">
        <v>103499</v>
      </c>
      <c r="I19" s="24">
        <f t="shared" si="1"/>
        <v>3781607</v>
      </c>
    </row>
    <row r="20" spans="1:9" ht="15">
      <c r="A20" s="52" t="str">
        <f>'F-N° Seg Contrat'!A20</f>
        <v>Porvenir</v>
      </c>
      <c r="B20" s="33">
        <v>49472</v>
      </c>
      <c r="C20" s="33">
        <v>111575</v>
      </c>
      <c r="D20" s="33">
        <v>5653</v>
      </c>
      <c r="E20" s="33">
        <v>53</v>
      </c>
      <c r="F20" s="33">
        <v>6111</v>
      </c>
      <c r="G20" s="33">
        <v>0</v>
      </c>
      <c r="H20" s="33">
        <v>2475</v>
      </c>
      <c r="I20" s="24">
        <f t="shared" si="1"/>
        <v>175339</v>
      </c>
    </row>
    <row r="21" spans="1:9" ht="15">
      <c r="A21" s="52" t="str">
        <f>'F-N° Seg Contrat'!A21</f>
        <v>Renta Nacional</v>
      </c>
      <c r="B21" s="33">
        <v>30202</v>
      </c>
      <c r="C21" s="33">
        <v>27913</v>
      </c>
      <c r="D21" s="33">
        <v>17525</v>
      </c>
      <c r="E21" s="33">
        <v>149928</v>
      </c>
      <c r="F21" s="33">
        <v>7011</v>
      </c>
      <c r="G21" s="33">
        <v>0</v>
      </c>
      <c r="H21" s="33">
        <v>2106</v>
      </c>
      <c r="I21" s="24">
        <f>SUM(B21:H21)</f>
        <v>234685</v>
      </c>
    </row>
    <row r="22" spans="1:9" ht="15">
      <c r="A22" s="52" t="str">
        <f>'F-N° Seg Contrat'!A22</f>
        <v>Suramericana</v>
      </c>
      <c r="B22" s="33">
        <v>7175222</v>
      </c>
      <c r="C22" s="33">
        <v>1138518</v>
      </c>
      <c r="D22" s="33">
        <v>166309</v>
      </c>
      <c r="E22" s="33">
        <v>105093</v>
      </c>
      <c r="F22" s="33">
        <v>385988</v>
      </c>
      <c r="G22" s="33">
        <v>373415</v>
      </c>
      <c r="H22" s="33">
        <v>139105</v>
      </c>
      <c r="I22" s="24">
        <f t="shared" si="1"/>
        <v>9483650</v>
      </c>
    </row>
    <row r="23" spans="1:9" ht="15">
      <c r="A23" s="60" t="str">
        <f>'F-N° Seg Contrat'!A23</f>
        <v>Zenit</v>
      </c>
      <c r="B23" s="40">
        <v>1797776</v>
      </c>
      <c r="C23" s="40">
        <v>684895</v>
      </c>
      <c r="D23" s="40">
        <v>0</v>
      </c>
      <c r="E23" s="40">
        <v>48290</v>
      </c>
      <c r="F23" s="40">
        <v>486761</v>
      </c>
      <c r="G23" s="40">
        <v>0</v>
      </c>
      <c r="H23" s="40">
        <v>7638</v>
      </c>
      <c r="I23" s="101">
        <f t="shared" si="1"/>
        <v>3025360</v>
      </c>
    </row>
    <row r="24" spans="1:9" s="45" customFormat="1" ht="8.25">
      <c r="A24" s="102"/>
      <c r="B24" s="111"/>
      <c r="C24" s="112"/>
      <c r="D24" s="112"/>
      <c r="E24" s="112"/>
      <c r="F24" s="112"/>
      <c r="G24" s="113"/>
      <c r="H24" s="113"/>
      <c r="I24" s="113"/>
    </row>
    <row r="25" spans="1:9" ht="15">
      <c r="A25" s="20" t="s">
        <v>11</v>
      </c>
      <c r="B25" s="22">
        <f aca="true" t="shared" si="2" ref="B25:I25">SUM(B10:B23)</f>
        <v>22087318</v>
      </c>
      <c r="C25" s="23">
        <f t="shared" si="2"/>
        <v>10520746</v>
      </c>
      <c r="D25" s="23">
        <f t="shared" si="2"/>
        <v>3338908</v>
      </c>
      <c r="E25" s="23">
        <f t="shared" si="2"/>
        <v>5386151</v>
      </c>
      <c r="F25" s="23">
        <f t="shared" si="2"/>
        <v>6607470</v>
      </c>
      <c r="G25" s="24">
        <f t="shared" si="2"/>
        <v>1850152</v>
      </c>
      <c r="H25" s="24">
        <f t="shared" si="2"/>
        <v>1116144</v>
      </c>
      <c r="I25" s="24">
        <f t="shared" si="2"/>
        <v>50906889</v>
      </c>
    </row>
    <row r="26" spans="1:9" s="45" customFormat="1" ht="8.25">
      <c r="A26" s="110"/>
      <c r="B26" s="114"/>
      <c r="C26" s="108"/>
      <c r="D26" s="108"/>
      <c r="E26" s="108"/>
      <c r="F26" s="108"/>
      <c r="G26" s="109"/>
      <c r="H26" s="109"/>
      <c r="I26" s="109"/>
    </row>
    <row r="29" ht="15">
      <c r="B29" s="33">
        <v>1797776</v>
      </c>
    </row>
    <row r="30" spans="1:4" ht="15">
      <c r="A30" s="33"/>
      <c r="B30" s="33">
        <v>684895</v>
      </c>
      <c r="C30" s="33"/>
      <c r="D30" s="33"/>
    </row>
    <row r="31" spans="1:4" ht="15">
      <c r="A31" s="33"/>
      <c r="B31" s="33">
        <v>0</v>
      </c>
      <c r="C31" s="33"/>
      <c r="D31" s="33"/>
    </row>
    <row r="32" spans="1:4" ht="15">
      <c r="A32" s="33"/>
      <c r="B32" s="33">
        <v>48290</v>
      </c>
      <c r="C32" s="33"/>
      <c r="D32" s="33"/>
    </row>
    <row r="33" spans="1:4" ht="15">
      <c r="A33" s="33"/>
      <c r="B33" s="33">
        <v>486761</v>
      </c>
      <c r="C33" s="33"/>
      <c r="D33" s="33"/>
    </row>
    <row r="34" spans="1:4" ht="15">
      <c r="A34" s="33"/>
      <c r="B34" s="33">
        <v>0</v>
      </c>
      <c r="C34" s="33"/>
      <c r="D34" s="33"/>
    </row>
    <row r="35" spans="1:4" ht="15">
      <c r="A35" s="33"/>
      <c r="B35" s="33">
        <v>7638</v>
      </c>
      <c r="C35" s="33"/>
      <c r="D35" s="33"/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8" spans="2:7" ht="15">
      <c r="B38" s="33"/>
      <c r="C38" s="33"/>
      <c r="D38" s="33"/>
      <c r="E38" s="33"/>
      <c r="F38" s="33"/>
      <c r="G38" s="33"/>
    </row>
    <row r="39" spans="2:7" ht="15">
      <c r="B39" s="33"/>
      <c r="C39" s="33"/>
      <c r="D39" s="33"/>
      <c r="E39" s="33"/>
      <c r="F39" s="33"/>
      <c r="G39" s="33"/>
    </row>
    <row r="40" spans="2:7" ht="15">
      <c r="B40" s="33"/>
      <c r="C40" s="33"/>
      <c r="D40" s="33"/>
      <c r="E40" s="33"/>
      <c r="F40" s="33"/>
      <c r="G40" s="33"/>
    </row>
    <row r="41" spans="2:7" ht="15">
      <c r="B41" s="33"/>
      <c r="C41" s="33"/>
      <c r="D41" s="33"/>
      <c r="E41" s="33"/>
      <c r="F41" s="33"/>
      <c r="G41" s="33"/>
    </row>
    <row r="42" spans="2:7" ht="15">
      <c r="B42" s="33"/>
      <c r="C42" s="33"/>
      <c r="D42" s="33"/>
      <c r="E42" s="33"/>
      <c r="F42" s="33"/>
      <c r="G42" s="33"/>
    </row>
    <row r="43" spans="2:7" ht="15">
      <c r="B43" s="33"/>
      <c r="C43" s="33"/>
      <c r="D43" s="33"/>
      <c r="E43" s="33"/>
      <c r="F43" s="33"/>
      <c r="G43" s="33"/>
    </row>
    <row r="44" spans="2:7" ht="15">
      <c r="B44" s="33"/>
      <c r="C44" s="33"/>
      <c r="D44" s="33"/>
      <c r="E44" s="33"/>
      <c r="F44" s="33"/>
      <c r="G44" s="33"/>
    </row>
    <row r="45" spans="2:7" ht="15">
      <c r="B45" s="33"/>
      <c r="C45" s="33"/>
      <c r="D45" s="33"/>
      <c r="E45" s="33"/>
      <c r="F45" s="33"/>
      <c r="G45" s="33"/>
    </row>
    <row r="46" spans="2:7" ht="15">
      <c r="B46" s="33"/>
      <c r="C46" s="33"/>
      <c r="D46" s="33"/>
      <c r="E46" s="33"/>
      <c r="F46" s="33"/>
      <c r="G46" s="33"/>
    </row>
    <row r="47" spans="2:7" ht="15">
      <c r="B47" s="33"/>
      <c r="C47" s="33"/>
      <c r="D47" s="33"/>
      <c r="E47" s="33"/>
      <c r="F47" s="33"/>
      <c r="G47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4">
      <selection activeCell="F18" sqref="F18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5">
      <c r="A3" s="1" t="s">
        <v>62</v>
      </c>
    </row>
    <row r="5" spans="1:9" ht="15">
      <c r="A5" s="18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5">
      <c r="A6" s="97" t="s">
        <v>96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8.25">
      <c r="A7" s="118"/>
      <c r="B7" s="119"/>
      <c r="C7" s="102"/>
      <c r="D7" s="102"/>
      <c r="E7" s="102"/>
      <c r="F7" s="102"/>
      <c r="G7" s="102"/>
      <c r="H7" s="102"/>
      <c r="I7" s="102"/>
    </row>
    <row r="8" spans="1:9" ht="1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9" thickBo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5.75" thickTop="1">
      <c r="A10" s="52" t="str">
        <f>'F-N° Seg Contrat'!A10</f>
        <v>Bci</v>
      </c>
      <c r="B10" s="25">
        <f>IF('F-N° Seg Contrat'!B10=0,"  0",'G-Prima Tot x Tip V'!B10/'F-N° Seg Contrat'!B10*1000)</f>
        <v>6276.77098948012</v>
      </c>
      <c r="C10" s="25">
        <f>IF('F-N° Seg Contrat'!C10=0,"  0",'G-Prima Tot x Tip V'!C10/'F-N° Seg Contrat'!C10*1000)</f>
        <v>7955.929516854182</v>
      </c>
      <c r="D10" s="25">
        <f>IF('F-N° Seg Contrat'!D10=0,"  0",'G-Prima Tot x Tip V'!D10/'F-N° Seg Contrat'!D10*1000)</f>
        <v>20981.23014727115</v>
      </c>
      <c r="E10" s="25">
        <f>IF('F-N° Seg Contrat'!E10=0,"  0",'G-Prima Tot x Tip V'!E10/'F-N° Seg Contrat'!E10*1000)</f>
        <v>37482.377085749984</v>
      </c>
      <c r="F10" s="25">
        <f>IF('F-N° Seg Contrat'!F10=0,"  0",'G-Prima Tot x Tip V'!F10/'F-N° Seg Contrat'!F10*1000)</f>
        <v>36946.47119812891</v>
      </c>
      <c r="G10" s="25">
        <f>IF('F-N° Seg Contrat'!G10=0,"  0",'G-Prima Tot x Tip V'!G10/'F-N° Seg Contrat'!G10*1000)</f>
        <v>21502.5421461065</v>
      </c>
      <c r="H10" s="25">
        <f>IF('F-N° Seg Contrat'!H10=0,"  0",'G-Prima Tot x Tip V'!H10/'F-N° Seg Contrat'!H10*1000)</f>
        <v>7250.45316055382</v>
      </c>
      <c r="I10" s="25">
        <f>IF('F-N° Seg Contrat'!I10=0,"  0",'G-Prima Tot x Tip V'!I10/'F-N° Seg Contrat'!I10*1000)</f>
        <v>9560.576819389393</v>
      </c>
    </row>
    <row r="11" spans="1:9" ht="15">
      <c r="A11" s="52" t="str">
        <f>'F-N° Seg Contrat'!A11</f>
        <v>BNP PARIBAS CARDIF</v>
      </c>
      <c r="B11" s="25">
        <f>IF('F-N° Seg Contrat'!B11=0,"  0",'G-Prima Tot x Tip V'!B11/'F-N° Seg Contrat'!B11*1000)</f>
        <v>4727.191799984739</v>
      </c>
      <c r="C11" s="25">
        <f>IF('F-N° Seg Contrat'!C11=0,"  0",'G-Prima Tot x Tip V'!C11/'F-N° Seg Contrat'!C11*1000)</f>
        <v>8221.861861861862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37184.96240601504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4500</v>
      </c>
      <c r="I11" s="25">
        <f>IF('F-N° Seg Contrat'!I11=0,"  0",'G-Prima Tot x Tip V'!I11/'F-N° Seg Contrat'!I11*1000)</f>
        <v>5031.314199214291</v>
      </c>
    </row>
    <row r="12" spans="1:9" ht="1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5">
      <c r="A13" s="52" t="str">
        <f>'F-N° Seg Contrat'!A13</f>
        <v>Chilena Consolidada</v>
      </c>
      <c r="B13" s="25">
        <f>IF('F-N° Seg Contrat'!B13=0,"  0",'G-Prima Tot x Tip V'!B13/'F-N° Seg Contrat'!B13*1000)</f>
        <v>7632.333767926989</v>
      </c>
      <c r="C13" s="25">
        <f>IF('F-N° Seg Contrat'!C13=0,"  0",'G-Prima Tot x Tip V'!C13/'F-N° Seg Contrat'!C13*1000)</f>
        <v>8495.192307692309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79818.77729257641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16437.5</v>
      </c>
      <c r="I13" s="25">
        <f>IF('F-N° Seg Contrat'!I13=0,"  0",'G-Prima Tot x Tip V'!I13/'F-N° Seg Contrat'!I13*1000)</f>
        <v>30670.117322291237</v>
      </c>
    </row>
    <row r="14" spans="1:9" ht="1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f>IF('F-N° Seg Contrat'!E14=0,"  0",'G-Prima Tot x Tip V'!E14/'F-N° Seg Contrat'!E14*1000)</f>
        <v>120639.21420476011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120639.21420476011</v>
      </c>
    </row>
    <row r="15" spans="1:9" ht="15">
      <c r="A15" s="52" t="str">
        <f>'F-N° Seg Contrat'!A15</f>
        <v>Consorcio Nacional</v>
      </c>
      <c r="B15" s="25">
        <f>IF('F-N° Seg Contrat'!B15=0,"  0",'G-Prima Tot x Tip V'!B15/'F-N° Seg Contrat'!B15*1000)</f>
        <v>5964.954456820792</v>
      </c>
      <c r="C15" s="25">
        <f>IF('F-N° Seg Contrat'!C15=0,"  0",'G-Prima Tot x Tip V'!C15/'F-N° Seg Contrat'!C15*1000)</f>
        <v>8198.867918951275</v>
      </c>
      <c r="D15" s="25">
        <f>IF('F-N° Seg Contrat'!D15=0,"  0",'G-Prima Tot x Tip V'!D15/'F-N° Seg Contrat'!D15*1000)</f>
        <v>14335.970785149117</v>
      </c>
      <c r="E15" s="25">
        <f>IF('F-N° Seg Contrat'!E15=0,"  0",'G-Prima Tot x Tip V'!E15/'F-N° Seg Contrat'!E15*1000)</f>
        <v>26726.077812828604</v>
      </c>
      <c r="F15" s="25">
        <f>IF('F-N° Seg Contrat'!F15=0,"  0",'G-Prima Tot x Tip V'!F15/'F-N° Seg Contrat'!F15*1000)</f>
        <v>34813.185488730865</v>
      </c>
      <c r="G15" s="25">
        <f>IF('F-N° Seg Contrat'!G15=0,"  0",'G-Prima Tot x Tip V'!G15/'F-N° Seg Contrat'!G15*1000)</f>
        <v>21006.649234217406</v>
      </c>
      <c r="H15" s="25">
        <f>IF('F-N° Seg Contrat'!H15=0,"  0",'G-Prima Tot x Tip V'!H15/'F-N° Seg Contrat'!H15*1000)</f>
        <v>6685.779165483963</v>
      </c>
      <c r="I15" s="25">
        <f>IF('F-N° Seg Contrat'!I15=0,"  0",'G-Prima Tot x Tip V'!I15/'F-N° Seg Contrat'!I15*1000)</f>
        <v>8283.605792996099</v>
      </c>
    </row>
    <row r="16" spans="1:9" ht="15">
      <c r="A16" s="52" t="str">
        <f>'F-N° Seg Contrat'!A16</f>
        <v>HDI</v>
      </c>
      <c r="B16" s="25">
        <f>IF('F-N° Seg Contrat'!B16=0,"  0",'G-Prima Tot x Tip V'!B16/'F-N° Seg Contrat'!B16*1000)</f>
        <v>5363.463968783696</v>
      </c>
      <c r="C16" s="25">
        <f>IF('F-N° Seg Contrat'!C16=0,"  0",'G-Prima Tot x Tip V'!C16/'F-N° Seg Contrat'!C16*1000)</f>
        <v>7821.760825281728</v>
      </c>
      <c r="D16" s="25">
        <f>IF('F-N° Seg Contrat'!D16=0,"  0",'G-Prima Tot x Tip V'!D16/'F-N° Seg Contrat'!D16*1000)</f>
        <v>19137.27448239132</v>
      </c>
      <c r="E16" s="25">
        <f>IF('F-N° Seg Contrat'!E16=0,"  0",'G-Prima Tot x Tip V'!E16/'F-N° Seg Contrat'!E16*1000)</f>
        <v>36080.11206350265</v>
      </c>
      <c r="F16" s="25">
        <f>IF('F-N° Seg Contrat'!F16=0,"  0",'G-Prima Tot x Tip V'!F16/'F-N° Seg Contrat'!F16*1000)</f>
        <v>31290.517910026792</v>
      </c>
      <c r="G16" s="25">
        <f>IF('F-N° Seg Contrat'!G16=0,"  0",'G-Prima Tot x Tip V'!G16/'F-N° Seg Contrat'!G16*1000)</f>
        <v>25149.223497636733</v>
      </c>
      <c r="H16" s="25">
        <f>IF('F-N° Seg Contrat'!H16=0,"  0",'G-Prima Tot x Tip V'!H16/'F-N° Seg Contrat'!H16*1000)</f>
        <v>6621.7509115846515</v>
      </c>
      <c r="I16" s="25">
        <f>IF('F-N° Seg Contrat'!I16=0,"  0",'G-Prima Tot x Tip V'!I16/'F-N° Seg Contrat'!I16*1000)</f>
        <v>9784.094833392523</v>
      </c>
    </row>
    <row r="17" spans="1:9" ht="15">
      <c r="A17" s="52" t="str">
        <f>'F-N° Seg Contrat'!A17</f>
        <v>Liberty</v>
      </c>
      <c r="B17" s="25">
        <f>IF('F-N° Seg Contrat'!B17=0,"  0",'G-Prima Tot x Tip V'!B17/'F-N° Seg Contrat'!B17*1000)</f>
        <v>7915.80600350305</v>
      </c>
      <c r="C17" s="25">
        <f>IF('F-N° Seg Contrat'!C17=0,"  0",'G-Prima Tot x Tip V'!C17/'F-N° Seg Contrat'!C17*1000)</f>
        <v>8880.312879491392</v>
      </c>
      <c r="D17" s="25">
        <f>IF('F-N° Seg Contrat'!D17=0,"  0",'G-Prima Tot x Tip V'!D17/'F-N° Seg Contrat'!D17*1000)</f>
        <v>15663.423072764623</v>
      </c>
      <c r="E17" s="25">
        <f>IF('F-N° Seg Contrat'!E17=0,"  0",'G-Prima Tot x Tip V'!E17/'F-N° Seg Contrat'!E17*1000)</f>
        <v>87724.8684041597</v>
      </c>
      <c r="F17" s="25">
        <f>IF('F-N° Seg Contrat'!F17=0,"  0",'G-Prima Tot x Tip V'!F17/'F-N° Seg Contrat'!F17*1000)</f>
        <v>37271.74975562072</v>
      </c>
      <c r="G17" s="25">
        <f>IF('F-N° Seg Contrat'!G17=0,"  0",'G-Prima Tot x Tip V'!G17/'F-N° Seg Contrat'!G17*1000)</f>
        <v>20143.43949044586</v>
      </c>
      <c r="H17" s="25">
        <f>IF('F-N° Seg Contrat'!H17=0,"  0",'G-Prima Tot x Tip V'!H17/'F-N° Seg Contrat'!H17*1000)</f>
        <v>9597.917911084563</v>
      </c>
      <c r="I17" s="25">
        <f>IF('F-N° Seg Contrat'!I17=0,"  0",'G-Prima Tot x Tip V'!I17/'F-N° Seg Contrat'!I17*1000)</f>
        <v>24270.098723096093</v>
      </c>
    </row>
    <row r="18" spans="1:9" ht="15">
      <c r="A18" s="52" t="str">
        <f>'F-N° Seg Contrat'!A18</f>
        <v>Mapfre</v>
      </c>
      <c r="B18" s="25">
        <f>IF('F-N° Seg Contrat'!B18=0,"  0",'G-Prima Tot x Tip V'!B18/'F-N° Seg Contrat'!B18*1000)</f>
        <v>7408.285775815656</v>
      </c>
      <c r="C18" s="25">
        <f>IF('F-N° Seg Contrat'!C18=0,"  0",'G-Prima Tot x Tip V'!C18/'F-N° Seg Contrat'!C18*1000)</f>
        <v>18382.930513595165</v>
      </c>
      <c r="D18" s="25">
        <f>IF('F-N° Seg Contrat'!D18=0,"  0",'G-Prima Tot x Tip V'!D18/'F-N° Seg Contrat'!D18*1000)</f>
        <v>8315.320688695376</v>
      </c>
      <c r="E18" s="25">
        <f>IF('F-N° Seg Contrat'!E18=0,"  0",'G-Prima Tot x Tip V'!E18/'F-N° Seg Contrat'!E18*1000)</f>
        <v>18886.018860188604</v>
      </c>
      <c r="F18" s="25">
        <f>IF('F-N° Seg Contrat'!F18=0,"  0",'G-Prima Tot x Tip V'!F18/'F-N° Seg Contrat'!F18*1000)</f>
        <v>25893.617021276597</v>
      </c>
      <c r="G18" s="25">
        <f>IF('F-N° Seg Contrat'!G18=0,"  0",'G-Prima Tot x Tip V'!G18/'F-N° Seg Contrat'!G18*1000)</f>
        <v>10234.533956557601</v>
      </c>
      <c r="H18" s="25">
        <f>IF('F-N° Seg Contrat'!H18=0,"  0",'G-Prima Tot x Tip V'!H18/'F-N° Seg Contrat'!H18*1000)</f>
        <v>15737.079358423316</v>
      </c>
      <c r="I18" s="25">
        <f>IF('F-N° Seg Contrat'!I18=0,"  0",'G-Prima Tot x Tip V'!I18/'F-N° Seg Contrat'!I18*1000)</f>
        <v>9666.19472482943</v>
      </c>
    </row>
    <row r="19" spans="1:9" ht="15">
      <c r="A19" s="52" t="str">
        <f>'F-N° Seg Contrat'!A19</f>
        <v>Mutual de Seguros</v>
      </c>
      <c r="B19" s="25">
        <f>IF('F-N° Seg Contrat'!B19=0,"  0",'G-Prima Tot x Tip V'!B19/'F-N° Seg Contrat'!B19*1000)</f>
        <v>9705.987154671828</v>
      </c>
      <c r="C19" s="25">
        <f>IF('F-N° Seg Contrat'!C19=0,"  0",'G-Prima Tot x Tip V'!C19/'F-N° Seg Contrat'!C19*1000)</f>
        <v>11689.73368026326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44966.69067338855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12641.871259313546</v>
      </c>
      <c r="I19" s="25">
        <f>IF('F-N° Seg Contrat'!I19=0,"  0",'G-Prima Tot x Tip V'!I19/'F-N° Seg Contrat'!I19*1000)</f>
        <v>10942.244869023747</v>
      </c>
    </row>
    <row r="20" spans="1:9" ht="15">
      <c r="A20" s="52" t="str">
        <f>'F-N° Seg Contrat'!A20</f>
        <v>Porvenir</v>
      </c>
      <c r="B20" s="25">
        <f>IF('F-N° Seg Contrat'!B20=0,"  0",'G-Prima Tot x Tip V'!B20/'F-N° Seg Contrat'!B20*1000)</f>
        <v>7079.5649685174585</v>
      </c>
      <c r="C20" s="25">
        <f>IF('F-N° Seg Contrat'!C20=0,"  0",'G-Prima Tot x Tip V'!C20/'F-N° Seg Contrat'!C20*1000)</f>
        <v>7740.738171222422</v>
      </c>
      <c r="D20" s="25">
        <f>IF('F-N° Seg Contrat'!D20=0,"  0",'G-Prima Tot x Tip V'!D20/'F-N° Seg Contrat'!D20*1000)</f>
        <v>12451.541850220265</v>
      </c>
      <c r="E20" s="25">
        <f>IF('F-N° Seg Contrat'!E20=0,"  0",'G-Prima Tot x Tip V'!E20/'F-N° Seg Contrat'!E20*1000)</f>
        <v>17666.666666666668</v>
      </c>
      <c r="F20" s="25">
        <f>IF('F-N° Seg Contrat'!F20=0,"  0",'G-Prima Tot x Tip V'!F20/'F-N° Seg Contrat'!F20*1000)</f>
        <v>34721.590909090904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10668.10344827586</v>
      </c>
      <c r="I20" s="25">
        <f>IF('F-N° Seg Contrat'!I20=0,"  0",'G-Prima Tot x Tip V'!I20/'F-N° Seg Contrat'!I20*1000)</f>
        <v>7874.388107962455</v>
      </c>
    </row>
    <row r="21" spans="1:9" ht="15">
      <c r="A21" s="52" t="str">
        <f>'F-N° Seg Contrat'!A21</f>
        <v>Renta Nacional</v>
      </c>
      <c r="B21" s="25">
        <f>IF('F-N° Seg Contrat'!B21=0,"  0",'G-Prima Tot x Tip V'!B21/'F-N° Seg Contrat'!B21*1000)</f>
        <v>7146.710837671557</v>
      </c>
      <c r="C21" s="25">
        <f>IF('F-N° Seg Contrat'!C21=0,"  0",'G-Prima Tot x Tip V'!C21/'F-N° Seg Contrat'!C21*1000)</f>
        <v>10047.876169906407</v>
      </c>
      <c r="D21" s="25">
        <f>IF('F-N° Seg Contrat'!D21=0,"  0",'G-Prima Tot x Tip V'!D21/'F-N° Seg Contrat'!D21*1000)</f>
        <v>21371.951219512193</v>
      </c>
      <c r="E21" s="25">
        <f>IF('F-N° Seg Contrat'!E21=0,"  0",'G-Prima Tot x Tip V'!E21/'F-N° Seg Contrat'!E21*1000)</f>
        <v>53795.479009687835</v>
      </c>
      <c r="F21" s="25">
        <f>IF('F-N° Seg Contrat'!F21=0,"  0",'G-Prima Tot x Tip V'!F21/'F-N° Seg Contrat'!F21*1000)</f>
        <v>51551.470588235294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8258.823529411766</v>
      </c>
      <c r="I21" s="25">
        <f>IF('F-N° Seg Contrat'!I21=0,"  0",'G-Prima Tot x Tip V'!I21/'F-N° Seg Contrat'!I21*1000)</f>
        <v>21331.121614251955</v>
      </c>
    </row>
    <row r="22" spans="1:9" ht="15">
      <c r="A22" s="52" t="str">
        <f>'F-N° Seg Contrat'!A22</f>
        <v>Suramericana</v>
      </c>
      <c r="B22" s="25">
        <f>IF('F-N° Seg Contrat'!B22=0,"  0",'G-Prima Tot x Tip V'!B22/'F-N° Seg Contrat'!B22*1000)</f>
        <v>5096.559591321839</v>
      </c>
      <c r="C22" s="25">
        <f>IF('F-N° Seg Contrat'!C22=0,"  0",'G-Prima Tot x Tip V'!C22/'F-N° Seg Contrat'!C22*1000)</f>
        <v>8185.359330515055</v>
      </c>
      <c r="D22" s="25">
        <f>IF('F-N° Seg Contrat'!D22=0,"  0",'G-Prima Tot x Tip V'!D22/'F-N° Seg Contrat'!D22*1000)</f>
        <v>18411.26978855308</v>
      </c>
      <c r="E22" s="25">
        <f>IF('F-N° Seg Contrat'!E22=0,"  0",'G-Prima Tot x Tip V'!E22/'F-N° Seg Contrat'!E22*1000)</f>
        <v>17946.209016393444</v>
      </c>
      <c r="F22" s="25">
        <f>IF('F-N° Seg Contrat'!F22=0,"  0",'G-Prima Tot x Tip V'!F22/'F-N° Seg Contrat'!F22*1000)</f>
        <v>38961.13858887655</v>
      </c>
      <c r="G22" s="25">
        <f>IF('F-N° Seg Contrat'!G22=0,"  0",'G-Prima Tot x Tip V'!G22/'F-N° Seg Contrat'!G22*1000)</f>
        <v>19947.382478632477</v>
      </c>
      <c r="H22" s="25">
        <f>IF('F-N° Seg Contrat'!H22=0,"  0",'G-Prima Tot x Tip V'!H22/'F-N° Seg Contrat'!H22*1000)</f>
        <v>30912.222222222223</v>
      </c>
      <c r="I22" s="25">
        <f>IF('F-N° Seg Contrat'!I22=0,"  0",'G-Prima Tot x Tip V'!I22/'F-N° Seg Contrat'!I22*1000)</f>
        <v>5945.996273270118</v>
      </c>
    </row>
    <row r="23" spans="1:10" ht="15">
      <c r="A23" s="60" t="str">
        <f>'F-N° Seg Contrat'!A23</f>
        <v>Zenit</v>
      </c>
      <c r="B23" s="116">
        <f>IF('F-N° Seg Contrat'!B23=0,"  0",'G-Prima Tot x Tip V'!B23/'F-N° Seg Contrat'!B23*1000)</f>
        <v>5142.953590360481</v>
      </c>
      <c r="C23" s="116">
        <f>IF('F-N° Seg Contrat'!C23=0,"  0",'G-Prima Tot x Tip V'!C23/'F-N° Seg Contrat'!C23*1000)</f>
        <v>8359.004088606822</v>
      </c>
      <c r="D23" s="116" t="str">
        <f>IF('F-N° Seg Contrat'!D23=0,"  0",'G-Prima Tot x Tip V'!D23/'F-N° Seg Contrat'!D23*1000)</f>
        <v>  0</v>
      </c>
      <c r="E23" s="116">
        <f>IF('F-N° Seg Contrat'!E23=0,"  0",'G-Prima Tot x Tip V'!E23/'F-N° Seg Contrat'!E23*1000)</f>
        <v>16441.947565543072</v>
      </c>
      <c r="F23" s="116">
        <f>IF('F-N° Seg Contrat'!F23=0,"  0",'G-Prima Tot x Tip V'!F23/'F-N° Seg Contrat'!F23*1000)</f>
        <v>33346.64657121326</v>
      </c>
      <c r="G23" s="116" t="str">
        <f>IF('F-N° Seg Contrat'!G23=0,"  0",'G-Prima Tot x Tip V'!G23/'F-N° Seg Contrat'!G23*1000)</f>
        <v>  0</v>
      </c>
      <c r="H23" s="116">
        <f>IF('F-N° Seg Contrat'!H23=0,"  0",'G-Prima Tot x Tip V'!H23/'F-N° Seg Contrat'!H23*1000)</f>
        <v>3947.2868217054265</v>
      </c>
      <c r="I23" s="116">
        <f>IF('F-N° Seg Contrat'!I23=0,"  0",'G-Prima Tot x Tip V'!I23/'F-N° Seg Contrat'!I23*1000)</f>
        <v>6708.635925182664</v>
      </c>
      <c r="J23" s="115"/>
    </row>
    <row r="24" spans="1:10" ht="6" customHeight="1">
      <c r="A24" s="52"/>
      <c r="B24" s="25"/>
      <c r="C24" s="25"/>
      <c r="D24" s="25"/>
      <c r="E24" s="25"/>
      <c r="F24" s="25"/>
      <c r="G24" s="25"/>
      <c r="H24" s="25"/>
      <c r="I24" s="25"/>
      <c r="J24" s="115"/>
    </row>
    <row r="25" spans="1:9" ht="12.75" customHeight="1">
      <c r="A25" s="20" t="s">
        <v>14</v>
      </c>
      <c r="B25" s="25">
        <f>IF('F-N° Seg Contrat'!B25=0,"  0",'G-Prima Tot x Tip V'!B25/'F-N° Seg Contrat'!B25*1000)</f>
        <v>5717.4447244408375</v>
      </c>
      <c r="C25" s="25">
        <f>IF('F-N° Seg Contrat'!C25=0,"  0",'G-Prima Tot x Tip V'!C25/'F-N° Seg Contrat'!C25*1000)</f>
        <v>8359.684070845682</v>
      </c>
      <c r="D25" s="25">
        <f>IF('F-N° Seg Contrat'!D25=0,"  0",'G-Prima Tot x Tip V'!D25/'F-N° Seg Contrat'!D25*1000)</f>
        <v>18120.535544689326</v>
      </c>
      <c r="E25" s="25">
        <f>IF('F-N° Seg Contrat'!E25=0,"  0",'G-Prima Tot x Tip V'!E25/'F-N° Seg Contrat'!E25*1000)</f>
        <v>50959.855810168985</v>
      </c>
      <c r="F25" s="25">
        <f>IF('F-N° Seg Contrat'!F25=0,"  0",'G-Prima Tot x Tip V'!F25/'F-N° Seg Contrat'!F25*1000)</f>
        <v>33747.912293336194</v>
      </c>
      <c r="G25" s="25">
        <f>IF('F-N° Seg Contrat'!G25=0,"  0",'G-Prima Tot x Tip V'!G25/'F-N° Seg Contrat'!G25*1000)</f>
        <v>20533.28894068032</v>
      </c>
      <c r="H25" s="25">
        <f>IF('F-N° Seg Contrat'!H25=0,"  0",'G-Prima Tot x Tip V'!H25/'F-N° Seg Contrat'!H25*1000)</f>
        <v>9158.254904695872</v>
      </c>
      <c r="I25" s="25">
        <f>IF('F-N° Seg Contrat'!I25=0,"  0",'G-Prima Tot x Tip V'!I25/'F-N° Seg Contrat'!I25*1000)</f>
        <v>8747.824552353284</v>
      </c>
    </row>
    <row r="26" spans="1:9" s="45" customFormat="1" ht="6" customHeight="1">
      <c r="A26" s="110"/>
      <c r="B26" s="122"/>
      <c r="C26" s="122"/>
      <c r="D26" s="122"/>
      <c r="E26" s="122"/>
      <c r="F26" s="122"/>
      <c r="G26" s="122"/>
      <c r="H26" s="122"/>
      <c r="I26" s="122"/>
    </row>
    <row r="27" spans="1:9" ht="15">
      <c r="A27" s="18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18"/>
      <c r="B30" s="20"/>
      <c r="C30" s="20"/>
      <c r="D30" s="20"/>
      <c r="E30" s="20"/>
      <c r="F30" s="20"/>
      <c r="G30" s="20"/>
      <c r="H30" s="20"/>
      <c r="I30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2020-12-21T20:01:31Z</dcterms:modified>
  <cp:category/>
  <cp:version/>
  <cp:contentType/>
  <cp:contentStatus/>
</cp:coreProperties>
</file>