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42" firstSheet="1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Denun'!$A$1:$E$28</definedName>
    <definedName name="_xlnm.Print_Area" localSheetId="1">'B-N° Sinies Pagad'!$A$1:$E$27</definedName>
    <definedName name="_xlnm.Print_Area" localSheetId="2">'C-N° Pers Sinies'!$A$1:$G$28</definedName>
    <definedName name="_xlnm.Print_Area" localSheetId="3">'D-Sinies Pag Direc'!$A$1:$H$29</definedName>
    <definedName name="_xlnm.Print_Area" localSheetId="4">'E-Costo Sin Direc'!$A$1:$F$29</definedName>
    <definedName name="_xlnm.Print_Area" localSheetId="5">'F-N° Seg Contrat'!$A$3:$I$28</definedName>
    <definedName name="_xlnm.Print_Area" localSheetId="6">'G-Prima Tot x Tip V'!$A$1:$I$28</definedName>
    <definedName name="_xlnm.Print_Area" localSheetId="7">'H-Prim Prom x Tip V'!$A$2:$I$27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<sst xmlns="http://schemas.openxmlformats.org/spreadsheetml/2006/main" count="147" uniqueCount="102">
  <si>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</si>
  <si>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</si>
  <si>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</si>
  <si>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</si>
  <si>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</si>
  <si>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</si>
  <si>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</si>
  <si>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</si>
  <si>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</si>
  <si>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</si>
  <si>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</si>
  <si>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</si>
  <si>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</si>
  <si>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</si>
  <si>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</si>
  <si>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</si>
  <si>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</si>
  <si>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</si>
  <si>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</si>
  <si>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</si>
  <si>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</si>
  <si>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</si>
  <si>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</si>
  <si>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</si>
  <si>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</si>
  <si>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</si>
  <si>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</si>
  <si>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</si>
  <si>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</si>
  <si>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</si>
  <si>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</si>
  <si>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</si>
  <si>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</si>
  <si>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</si>
  <si>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</si>
  <si>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</si>
  <si>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</si>
  <si>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</si>
  <si>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</si>
  <si>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</si>
  <si>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</si>
  <si>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</si>
  <si>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</si>
  <si>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</si>
  <si>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</si>
  <si>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</si>
  <si>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</si>
  <si>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</si>
  <si>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</si>
  <si>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</si>
  <si>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</si>
  <si>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</si>
  <si>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</si>
  <si>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</si>
  <si>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</si>
  <si>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</si>
  <si>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</si>
  <si>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</si>
  <si>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</si>
  <si>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</si>
  <si>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</si>
  <si>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</si>
  <si>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</si>
  <si>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</si>
  <si>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</si>
  <si>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</si>
  <si>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</si>
  <si>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</si>
  <si>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</si>
  <si>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</si>
  <si>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</si>
  <si>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</si>
  <si>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</si>
  <si>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</si>
  <si>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</si>
  <si>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</si>
  <si>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</si>
  <si>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</si>
  <si>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</si>
  <si>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</si>
  <si>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</si>
  <si>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</si>
  <si>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</si>
  <si>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</si>
  <si>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</si>
  <si>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</si>
  <si>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</si>
  <si>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</si>
  <si>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</si>
  <si>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</si>
  <si>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</si>
  <si>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Chubb</t>
  </si>
  <si>
    <t>Suramericana</t>
  </si>
  <si>
    <t>Bupa</t>
  </si>
  <si>
    <t>Porvenir</t>
  </si>
  <si>
    <t>FID</t>
  </si>
  <si>
    <t xml:space="preserve">      (entre el 1 de enero y  30 de septiembre de 2022)</t>
  </si>
  <si>
    <t xml:space="preserve">      (entre el 1 de enero y 30 de septiembre de 2022, montos expresados en miles de pesos de septiembre de 2022)</t>
  </si>
  <si>
    <t xml:space="preserve">      (entre el 1 de enero y 30 de septiembre de 2022, montos expresados en  pesos de septiembre de 2022)</t>
  </si>
  <si>
    <t>(*) La Compañía Chilena Consolidada cambia su nombre a Zurich Chile Seguros Generales S.A</t>
  </si>
  <si>
    <t>Zurich Santander</t>
  </si>
  <si>
    <t>Zurich Chile G (*)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</si>
</sst>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  <numFmt numFmtId="173" formatCode="#,##0_ ;\-#,##0\ "/>
  </numFmts>
  <fonts count="43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5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2" fillId="33" borderId="0" xfId="58" applyFont="1" applyFill="1" applyBorder="1" applyAlignment="1" quotePrefix="1">
      <alignment horizontal="left"/>
      <protection/>
    </xf>
    <xf numFmtId="0" fontId="23" fillId="33" borderId="0" xfId="58" applyFont="1" applyFill="1">
      <alignment/>
      <protection/>
    </xf>
    <xf numFmtId="0" fontId="23" fillId="33" borderId="0" xfId="58" applyFont="1" applyFill="1" applyBorder="1" applyAlignment="1">
      <alignment horizontal="right"/>
      <protection/>
    </xf>
    <xf numFmtId="0" fontId="23" fillId="33" borderId="0" xfId="58" applyFont="1" applyFill="1" applyBorder="1" applyAlignment="1" quotePrefix="1">
      <alignment horizontal="right"/>
      <protection/>
    </xf>
    <xf numFmtId="3" fontId="23" fillId="33" borderId="0" xfId="51" applyNumberFormat="1" applyFont="1" applyFill="1" applyBorder="1" applyAlignment="1">
      <alignment/>
    </xf>
    <xf numFmtId="3" fontId="23" fillId="33" borderId="0" xfId="58" applyNumberFormat="1" applyFont="1" applyFill="1" applyBorder="1">
      <alignment/>
      <protection/>
    </xf>
    <xf numFmtId="0" fontId="23" fillId="33" borderId="0" xfId="59" applyFont="1" applyFill="1" applyBorder="1" applyAlignment="1">
      <alignment horizontal="right"/>
      <protection/>
    </xf>
    <xf numFmtId="0" fontId="23" fillId="33" borderId="0" xfId="59" applyFont="1" applyFill="1" applyBorder="1" applyAlignment="1" quotePrefix="1">
      <alignment horizontal="right"/>
      <protection/>
    </xf>
    <xf numFmtId="3" fontId="23" fillId="33" borderId="0" xfId="52" applyNumberFormat="1" applyFont="1" applyFill="1" applyBorder="1" applyAlignment="1">
      <alignment/>
    </xf>
    <xf numFmtId="38" fontId="23" fillId="33" borderId="0" xfId="60" applyNumberFormat="1" applyFont="1" applyFill="1" applyBorder="1" applyAlignment="1">
      <alignment horizontal="right"/>
      <protection/>
    </xf>
    <xf numFmtId="0" fontId="23" fillId="33" borderId="0" xfId="60" applyFont="1" applyFill="1" applyBorder="1" applyAlignment="1">
      <alignment horizontal="right"/>
      <protection/>
    </xf>
    <xf numFmtId="0" fontId="23" fillId="33" borderId="0" xfId="60" applyFont="1" applyFill="1" applyBorder="1" applyAlignment="1" quotePrefix="1">
      <alignment horizontal="right"/>
      <protection/>
    </xf>
    <xf numFmtId="3" fontId="23" fillId="33" borderId="0" xfId="60" applyNumberFormat="1" applyFont="1" applyFill="1" applyBorder="1">
      <alignment/>
      <protection/>
    </xf>
    <xf numFmtId="0" fontId="22" fillId="33" borderId="0" xfId="60" applyFont="1" applyFill="1" applyBorder="1">
      <alignment/>
      <protection/>
    </xf>
    <xf numFmtId="169" fontId="23" fillId="33" borderId="0" xfId="53" applyNumberFormat="1" applyFont="1" applyFill="1" applyBorder="1" applyAlignment="1">
      <alignment/>
    </xf>
    <xf numFmtId="38" fontId="23" fillId="33" borderId="0" xfId="60" applyNumberFormat="1" applyFont="1" applyFill="1" applyBorder="1">
      <alignment/>
      <protection/>
    </xf>
    <xf numFmtId="0" fontId="23" fillId="33" borderId="0" xfId="60" applyFont="1" applyFill="1" applyBorder="1">
      <alignment/>
      <protection/>
    </xf>
    <xf numFmtId="0" fontId="23" fillId="33" borderId="0" xfId="61" applyFont="1" applyFill="1" applyBorder="1" applyAlignment="1" quotePrefix="1">
      <alignment horizontal="left"/>
      <protection/>
    </xf>
    <xf numFmtId="0" fontId="22" fillId="33" borderId="0" xfId="61" applyFont="1" applyFill="1" applyBorder="1" applyAlignment="1" quotePrefix="1">
      <alignment horizontal="left"/>
      <protection/>
    </xf>
    <xf numFmtId="0" fontId="23" fillId="33" borderId="0" xfId="61" applyFont="1" applyFill="1" applyBorder="1">
      <alignment/>
      <protection/>
    </xf>
    <xf numFmtId="0" fontId="23" fillId="33" borderId="0" xfId="6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/>
    </xf>
    <xf numFmtId="3" fontId="23" fillId="33" borderId="0" xfId="61" applyNumberFormat="1" applyFont="1" applyFill="1" applyBorder="1">
      <alignment/>
      <protection/>
    </xf>
    <xf numFmtId="3" fontId="23" fillId="33" borderId="0" xfId="61" applyNumberFormat="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 horizontal="right"/>
    </xf>
    <xf numFmtId="0" fontId="23" fillId="33" borderId="0" xfId="58" applyFont="1" applyFill="1" applyBorder="1">
      <alignment/>
      <protection/>
    </xf>
    <xf numFmtId="0" fontId="23" fillId="33" borderId="10" xfId="58" applyFont="1" applyFill="1" applyBorder="1">
      <alignment/>
      <protection/>
    </xf>
    <xf numFmtId="38" fontId="23" fillId="33" borderId="0" xfId="58" applyNumberFormat="1" applyFont="1" applyFill="1" applyBorder="1">
      <alignment/>
      <protection/>
    </xf>
    <xf numFmtId="49" fontId="23" fillId="33" borderId="0" xfId="58" applyNumberFormat="1" applyFont="1" applyFill="1" applyBorder="1" applyAlignment="1">
      <alignment horizontal="left"/>
      <protection/>
    </xf>
    <xf numFmtId="169" fontId="23" fillId="33" borderId="0" xfId="51" applyNumberFormat="1" applyFont="1" applyFill="1" applyBorder="1" applyAlignment="1">
      <alignment/>
    </xf>
    <xf numFmtId="0" fontId="23" fillId="33" borderId="0" xfId="58" applyFont="1" applyFill="1" applyBorder="1" applyAlignment="1" quotePrefix="1">
      <alignment horizontal="left"/>
      <protection/>
    </xf>
    <xf numFmtId="0" fontId="23" fillId="33" borderId="0" xfId="58" applyFont="1" applyFill="1" applyBorder="1" applyAlignment="1">
      <alignment horizontal="left"/>
      <protection/>
    </xf>
    <xf numFmtId="3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0" xfId="58" applyFont="1" applyFill="1" applyBorder="1" applyAlignment="1" quotePrefix="1">
      <alignment horizontal="left"/>
      <protection/>
    </xf>
    <xf numFmtId="0" fontId="22" fillId="33" borderId="10" xfId="58" applyFont="1" applyFill="1" applyBorder="1" applyAlignment="1" quotePrefix="1">
      <alignment horizontal="left"/>
      <protection/>
    </xf>
    <xf numFmtId="0" fontId="23" fillId="33" borderId="11" xfId="58" applyFont="1" applyFill="1" applyBorder="1">
      <alignment/>
      <protection/>
    </xf>
    <xf numFmtId="0" fontId="23" fillId="33" borderId="11" xfId="58" applyFont="1" applyFill="1" applyBorder="1" applyAlignment="1" quotePrefix="1">
      <alignment horizontal="right"/>
      <protection/>
    </xf>
    <xf numFmtId="0" fontId="23" fillId="33" borderId="10" xfId="58" applyFont="1" applyFill="1" applyBorder="1" applyAlignment="1">
      <alignment horizontal="left"/>
      <protection/>
    </xf>
    <xf numFmtId="3" fontId="23" fillId="33" borderId="10" xfId="0" applyNumberFormat="1" applyFont="1" applyFill="1" applyBorder="1" applyAlignment="1">
      <alignment/>
    </xf>
    <xf numFmtId="3" fontId="23" fillId="33" borderId="10" xfId="58" applyNumberFormat="1" applyFont="1" applyFill="1" applyBorder="1">
      <alignment/>
      <protection/>
    </xf>
    <xf numFmtId="49" fontId="23" fillId="33" borderId="10" xfId="58" applyNumberFormat="1" applyFont="1" applyFill="1" applyBorder="1" applyAlignment="1">
      <alignment horizontal="left"/>
      <protection/>
    </xf>
    <xf numFmtId="38" fontId="24" fillId="33" borderId="0" xfId="51" applyNumberFormat="1" applyFont="1" applyFill="1" applyBorder="1" applyAlignment="1">
      <alignment/>
    </xf>
    <xf numFmtId="38" fontId="24" fillId="33" borderId="0" xfId="58" applyNumberFormat="1" applyFont="1" applyFill="1" applyBorder="1">
      <alignment/>
      <protection/>
    </xf>
    <xf numFmtId="0" fontId="24" fillId="33" borderId="0" xfId="0" applyFont="1" applyFill="1" applyBorder="1" applyAlignment="1">
      <alignment/>
    </xf>
    <xf numFmtId="0" fontId="25" fillId="33" borderId="10" xfId="58" applyFont="1" applyFill="1" applyBorder="1">
      <alignment/>
      <protection/>
    </xf>
    <xf numFmtId="169" fontId="24" fillId="33" borderId="10" xfId="51" applyNumberFormat="1" applyFont="1" applyFill="1" applyBorder="1" applyAlignment="1">
      <alignment/>
    </xf>
    <xf numFmtId="38" fontId="24" fillId="33" borderId="10" xfId="58" applyNumberFormat="1" applyFont="1" applyFill="1" applyBorder="1">
      <alignment/>
      <protection/>
    </xf>
    <xf numFmtId="0" fontId="24" fillId="33" borderId="0" xfId="58" applyFont="1" applyFill="1">
      <alignment/>
      <protection/>
    </xf>
    <xf numFmtId="0" fontId="23" fillId="33" borderId="0" xfId="59" applyFont="1" applyFill="1" applyBorder="1" applyAlignment="1" quotePrefix="1">
      <alignment horizontal="left"/>
      <protection/>
    </xf>
    <xf numFmtId="0" fontId="23" fillId="33" borderId="0" xfId="59" applyFont="1" applyFill="1" applyBorder="1">
      <alignment/>
      <protection/>
    </xf>
    <xf numFmtId="0" fontId="23" fillId="33" borderId="0" xfId="58" applyNumberFormat="1" applyFont="1" applyFill="1" applyBorder="1" applyAlignment="1">
      <alignment horizontal="left"/>
      <protection/>
    </xf>
    <xf numFmtId="3" fontId="23" fillId="33" borderId="0" xfId="59" applyNumberFormat="1" applyFont="1" applyFill="1" applyBorder="1">
      <alignment/>
      <protection/>
    </xf>
    <xf numFmtId="168" fontId="23" fillId="33" borderId="0" xfId="59" applyNumberFormat="1" applyFont="1" applyFill="1" applyBorder="1">
      <alignment/>
      <protection/>
    </xf>
    <xf numFmtId="0" fontId="23" fillId="33" borderId="11" xfId="59" applyFont="1" applyFill="1" applyBorder="1">
      <alignment/>
      <protection/>
    </xf>
    <xf numFmtId="0" fontId="23" fillId="33" borderId="11" xfId="59" applyFont="1" applyFill="1" applyBorder="1" applyAlignment="1" quotePrefix="1">
      <alignment horizontal="right"/>
      <protection/>
    </xf>
    <xf numFmtId="0" fontId="23" fillId="33" borderId="10" xfId="59" applyFont="1" applyFill="1" applyBorder="1" applyAlignment="1" quotePrefix="1">
      <alignment horizontal="left"/>
      <protection/>
    </xf>
    <xf numFmtId="0" fontId="22" fillId="33" borderId="10" xfId="59" applyFont="1" applyFill="1" applyBorder="1" applyAlignment="1" quotePrefix="1">
      <alignment horizontal="left"/>
      <protection/>
    </xf>
    <xf numFmtId="0" fontId="23" fillId="33" borderId="10" xfId="59" applyFont="1" applyFill="1" applyBorder="1">
      <alignment/>
      <protection/>
    </xf>
    <xf numFmtId="0" fontId="23" fillId="33" borderId="10" xfId="58" applyNumberFormat="1" applyFont="1" applyFill="1" applyBorder="1" applyAlignment="1">
      <alignment horizontal="left"/>
      <protection/>
    </xf>
    <xf numFmtId="0" fontId="23" fillId="33" borderId="10" xfId="0" applyFont="1" applyFill="1" applyBorder="1" applyAlignment="1">
      <alignment/>
    </xf>
    <xf numFmtId="3" fontId="23" fillId="33" borderId="10" xfId="59" applyNumberFormat="1" applyFont="1" applyFill="1" applyBorder="1">
      <alignment/>
      <protection/>
    </xf>
    <xf numFmtId="0" fontId="24" fillId="33" borderId="0" xfId="59" applyFont="1" applyFill="1" applyBorder="1">
      <alignment/>
      <protection/>
    </xf>
    <xf numFmtId="38" fontId="24" fillId="33" borderId="0" xfId="52" applyNumberFormat="1" applyFont="1" applyFill="1" applyBorder="1" applyAlignment="1">
      <alignment/>
    </xf>
    <xf numFmtId="38" fontId="24" fillId="33" borderId="0" xfId="59" applyNumberFormat="1" applyFont="1" applyFill="1" applyBorder="1">
      <alignment/>
      <protection/>
    </xf>
    <xf numFmtId="3" fontId="24" fillId="33" borderId="0" xfId="59" applyNumberFormat="1" applyFont="1" applyFill="1" applyBorder="1">
      <alignment/>
      <protection/>
    </xf>
    <xf numFmtId="0" fontId="25" fillId="33" borderId="10" xfId="59" applyFont="1" applyFill="1" applyBorder="1">
      <alignment/>
      <protection/>
    </xf>
    <xf numFmtId="169" fontId="24" fillId="33" borderId="10" xfId="52" applyNumberFormat="1" applyFont="1" applyFill="1" applyBorder="1" applyAlignment="1">
      <alignment/>
    </xf>
    <xf numFmtId="38" fontId="24" fillId="33" borderId="10" xfId="59" applyNumberFormat="1" applyFont="1" applyFill="1" applyBorder="1">
      <alignment/>
      <protection/>
    </xf>
    <xf numFmtId="0" fontId="24" fillId="33" borderId="10" xfId="59" applyFont="1" applyFill="1" applyBorder="1">
      <alignment/>
      <protection/>
    </xf>
    <xf numFmtId="0" fontId="23" fillId="33" borderId="0" xfId="60" applyFont="1" applyFill="1" applyBorder="1" applyAlignment="1" quotePrefix="1">
      <alignment horizontal="left"/>
      <protection/>
    </xf>
    <xf numFmtId="0" fontId="22" fillId="33" borderId="0" xfId="60" applyFont="1" applyFill="1" applyBorder="1" applyAlignment="1" quotePrefix="1">
      <alignment horizontal="left"/>
      <protection/>
    </xf>
    <xf numFmtId="0" fontId="23" fillId="33" borderId="0" xfId="58" applyNumberFormat="1" applyFont="1" applyFill="1" applyBorder="1" applyAlignment="1" quotePrefix="1">
      <alignment horizontal="left"/>
      <protection/>
    </xf>
    <xf numFmtId="0" fontId="23" fillId="33" borderId="10" xfId="60" applyFont="1" applyFill="1" applyBorder="1" applyAlignment="1" quotePrefix="1">
      <alignment horizontal="left"/>
      <protection/>
    </xf>
    <xf numFmtId="0" fontId="22" fillId="33" borderId="10" xfId="60" applyFont="1" applyFill="1" applyBorder="1" applyAlignment="1" quotePrefix="1">
      <alignment horizontal="left"/>
      <protection/>
    </xf>
    <xf numFmtId="0" fontId="23" fillId="33" borderId="10" xfId="60" applyFont="1" applyFill="1" applyBorder="1">
      <alignment/>
      <protection/>
    </xf>
    <xf numFmtId="3" fontId="23" fillId="33" borderId="10" xfId="60" applyNumberFormat="1" applyFont="1" applyFill="1" applyBorder="1">
      <alignment/>
      <protection/>
    </xf>
    <xf numFmtId="38" fontId="24" fillId="33" borderId="0" xfId="53" applyNumberFormat="1" applyFont="1" applyFill="1" applyBorder="1" applyAlignment="1">
      <alignment/>
    </xf>
    <xf numFmtId="38" fontId="24" fillId="33" borderId="0" xfId="60" applyNumberFormat="1" applyFont="1" applyFill="1" applyBorder="1">
      <alignment/>
      <protection/>
    </xf>
    <xf numFmtId="0" fontId="24" fillId="33" borderId="0" xfId="60" applyFont="1" applyFill="1" applyBorder="1">
      <alignment/>
      <protection/>
    </xf>
    <xf numFmtId="0" fontId="25" fillId="33" borderId="10" xfId="60" applyFont="1" applyFill="1" applyBorder="1">
      <alignment/>
      <protection/>
    </xf>
    <xf numFmtId="169" fontId="24" fillId="33" borderId="10" xfId="53" applyNumberFormat="1" applyFont="1" applyFill="1" applyBorder="1" applyAlignment="1">
      <alignment/>
    </xf>
    <xf numFmtId="38" fontId="24" fillId="33" borderId="10" xfId="60" applyNumberFormat="1" applyFont="1" applyFill="1" applyBorder="1">
      <alignment/>
      <protection/>
    </xf>
    <xf numFmtId="0" fontId="24" fillId="33" borderId="10" xfId="60" applyFont="1" applyFill="1" applyBorder="1">
      <alignment/>
      <protection/>
    </xf>
    <xf numFmtId="0" fontId="23" fillId="33" borderId="0" xfId="60" applyFont="1" applyFill="1" applyBorder="1" applyAlignment="1">
      <alignment horizontal="center"/>
      <protection/>
    </xf>
    <xf numFmtId="0" fontId="23" fillId="33" borderId="0" xfId="60" applyFont="1" applyFill="1" applyBorder="1" applyAlignment="1">
      <alignment horizontal="left"/>
      <protection/>
    </xf>
    <xf numFmtId="3" fontId="23" fillId="33" borderId="0" xfId="53" applyNumberFormat="1" applyFont="1" applyFill="1" applyBorder="1" applyAlignment="1">
      <alignment/>
    </xf>
    <xf numFmtId="3" fontId="23" fillId="33" borderId="0" xfId="60" applyNumberFormat="1" applyFont="1" applyFill="1" applyBorder="1" applyAlignment="1" quotePrefix="1">
      <alignment horizontal="right"/>
      <protection/>
    </xf>
    <xf numFmtId="0" fontId="23" fillId="33" borderId="12" xfId="60" applyFont="1" applyFill="1" applyBorder="1" applyAlignment="1" quotePrefix="1">
      <alignment horizontal="left"/>
      <protection/>
    </xf>
    <xf numFmtId="0" fontId="23" fillId="33" borderId="11" xfId="60" applyFont="1" applyFill="1" applyBorder="1">
      <alignment/>
      <protection/>
    </xf>
    <xf numFmtId="0" fontId="23" fillId="33" borderId="11" xfId="60" applyFont="1" applyFill="1" applyBorder="1" applyAlignment="1" quotePrefix="1">
      <alignment horizontal="right"/>
      <protection/>
    </xf>
    <xf numFmtId="3" fontId="23" fillId="33" borderId="10" xfId="53" applyNumberFormat="1" applyFont="1" applyFill="1" applyBorder="1" applyAlignment="1">
      <alignment/>
    </xf>
    <xf numFmtId="3" fontId="23" fillId="33" borderId="10" xfId="60" applyNumberFormat="1" applyFont="1" applyFill="1" applyBorder="1" applyAlignment="1" quotePrefix="1">
      <alignment horizontal="right"/>
      <protection/>
    </xf>
    <xf numFmtId="0" fontId="23" fillId="33" borderId="0" xfId="61" applyFont="1" applyFill="1" applyBorder="1" applyAlignment="1" quotePrefix="1">
      <alignment horizontal="right"/>
      <protection/>
    </xf>
    <xf numFmtId="170" fontId="23" fillId="33" borderId="0" xfId="0" applyNumberFormat="1" applyFont="1" applyFill="1" applyBorder="1" applyAlignment="1">
      <alignment/>
    </xf>
    <xf numFmtId="0" fontId="23" fillId="33" borderId="10" xfId="61" applyFont="1" applyFill="1" applyBorder="1" applyAlignment="1" quotePrefix="1">
      <alignment horizontal="left"/>
      <protection/>
    </xf>
    <xf numFmtId="0" fontId="22" fillId="33" borderId="10" xfId="61" applyFont="1" applyFill="1" applyBorder="1" applyAlignment="1" quotePrefix="1">
      <alignment horizontal="left"/>
      <protection/>
    </xf>
    <xf numFmtId="0" fontId="23" fillId="33" borderId="10" xfId="61" applyFont="1" applyFill="1" applyBorder="1">
      <alignment/>
      <protection/>
    </xf>
    <xf numFmtId="0" fontId="24" fillId="33" borderId="0" xfId="61" applyFont="1" applyFill="1" applyBorder="1">
      <alignment/>
      <protection/>
    </xf>
    <xf numFmtId="0" fontId="25" fillId="33" borderId="10" xfId="61" applyFont="1" applyFill="1" applyBorder="1">
      <alignment/>
      <protection/>
    </xf>
    <xf numFmtId="169" fontId="24" fillId="33" borderId="10" xfId="54" applyNumberFormat="1" applyFont="1" applyFill="1" applyBorder="1" applyAlignment="1">
      <alignment/>
    </xf>
    <xf numFmtId="38" fontId="24" fillId="33" borderId="10" xfId="61" applyNumberFormat="1" applyFont="1" applyFill="1" applyBorder="1">
      <alignment/>
      <protection/>
    </xf>
    <xf numFmtId="38" fontId="24" fillId="33" borderId="10" xfId="61" applyNumberFormat="1" applyFont="1" applyFill="1" applyBorder="1" applyAlignment="1">
      <alignment horizontal="right"/>
      <protection/>
    </xf>
    <xf numFmtId="0" fontId="24" fillId="33" borderId="10" xfId="61" applyFont="1" applyFill="1" applyBorder="1">
      <alignment/>
      <protection/>
    </xf>
    <xf numFmtId="38" fontId="24" fillId="33" borderId="10" xfId="54" applyNumberFormat="1" applyFont="1" applyFill="1" applyBorder="1" applyAlignment="1">
      <alignment/>
    </xf>
    <xf numFmtId="0" fontId="23" fillId="33" borderId="0" xfId="0" applyFont="1" applyFill="1" applyBorder="1" applyAlignment="1">
      <alignment horizontal="right"/>
    </xf>
    <xf numFmtId="3" fontId="23" fillId="33" borderId="10" xfId="54" applyNumberFormat="1" applyFont="1" applyFill="1" applyBorder="1" applyAlignment="1">
      <alignment horizontal="right"/>
    </xf>
    <xf numFmtId="0" fontId="23" fillId="33" borderId="11" xfId="60" applyFont="1" applyFill="1" applyBorder="1" applyAlignment="1">
      <alignment horizontal="right"/>
      <protection/>
    </xf>
    <xf numFmtId="0" fontId="24" fillId="33" borderId="0" xfId="61" applyFont="1" applyFill="1" applyBorder="1" applyAlignment="1" quotePrefix="1">
      <alignment horizontal="left"/>
      <protection/>
    </xf>
    <xf numFmtId="0" fontId="25" fillId="33" borderId="0" xfId="61" applyFont="1" applyFill="1" applyBorder="1" applyAlignment="1" quotePrefix="1">
      <alignment horizontal="left"/>
      <protection/>
    </xf>
    <xf numFmtId="0" fontId="24" fillId="33" borderId="11" xfId="61" applyFont="1" applyFill="1" applyBorder="1">
      <alignment/>
      <protection/>
    </xf>
    <xf numFmtId="0" fontId="24" fillId="33" borderId="10" xfId="0" applyFont="1" applyFill="1" applyBorder="1" applyAlignment="1">
      <alignment/>
    </xf>
    <xf numFmtId="3" fontId="24" fillId="33" borderId="12" xfId="54" applyNumberFormat="1" applyFont="1" applyFill="1" applyBorder="1" applyAlignment="1">
      <alignment/>
    </xf>
    <xf numFmtId="3" fontId="24" fillId="33" borderId="12" xfId="61" applyNumberFormat="1" applyFont="1" applyFill="1" applyBorder="1">
      <alignment/>
      <protection/>
    </xf>
    <xf numFmtId="3" fontId="24" fillId="33" borderId="12" xfId="61" applyNumberFormat="1" applyFont="1" applyFill="1" applyBorder="1" applyAlignment="1">
      <alignment horizontal="right"/>
      <protection/>
    </xf>
    <xf numFmtId="0" fontId="24" fillId="33" borderId="12" xfId="61" applyFont="1" applyFill="1" applyBorder="1">
      <alignment/>
      <protection/>
    </xf>
    <xf numFmtId="38" fontId="24" fillId="33" borderId="12" xfId="54" applyNumberFormat="1" applyFont="1" applyFill="1" applyBorder="1" applyAlignment="1">
      <alignment/>
    </xf>
    <xf numFmtId="38" fontId="24" fillId="33" borderId="12" xfId="61" applyNumberFormat="1" applyFont="1" applyFill="1" applyBorder="1">
      <alignment/>
      <protection/>
    </xf>
    <xf numFmtId="38" fontId="24" fillId="33" borderId="12" xfId="61" applyNumberFormat="1" applyFont="1" applyFill="1" applyBorder="1" applyAlignment="1">
      <alignment horizontal="right"/>
      <protection/>
    </xf>
    <xf numFmtId="0" fontId="24" fillId="33" borderId="0" xfId="58" applyFont="1" applyFill="1" applyBorder="1">
      <alignment/>
      <protection/>
    </xf>
    <xf numFmtId="0" fontId="22" fillId="33" borderId="0" xfId="61" applyFont="1" applyFill="1" applyBorder="1">
      <alignment/>
      <protection/>
    </xf>
    <xf numFmtId="0" fontId="22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right"/>
    </xf>
    <xf numFmtId="0" fontId="23" fillId="33" borderId="10" xfId="58" applyNumberFormat="1" applyFont="1" applyFill="1" applyBorder="1" applyAlignment="1" quotePrefix="1">
      <alignment horizontal="left"/>
      <protection/>
    </xf>
    <xf numFmtId="3" fontId="23" fillId="33" borderId="10" xfId="61" applyNumberFormat="1" applyFont="1" applyFill="1" applyBorder="1" applyAlignment="1">
      <alignment horizontal="right"/>
      <protection/>
    </xf>
    <xf numFmtId="0" fontId="23" fillId="33" borderId="13" xfId="59" applyFont="1" applyFill="1" applyBorder="1" applyAlignment="1" quotePrefix="1">
      <alignment horizontal="center" vertical="center"/>
      <protection/>
    </xf>
    <xf numFmtId="0" fontId="23" fillId="33" borderId="14" xfId="60" applyFont="1" applyFill="1" applyBorder="1" applyAlignment="1" quotePrefix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3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17.421875" style="26" customWidth="1"/>
    <col min="4" max="4" width="15.8515625" style="26" customWidth="1"/>
    <col min="5" max="5" width="21.8515625" style="26" customWidth="1"/>
    <col min="6" max="16384" width="11.421875" style="2" customWidth="1"/>
  </cols>
  <sheetData>
    <row r="1" ht="14.25">
      <c r="A1" s="31"/>
    </row>
    <row r="2" ht="14.25">
      <c r="A2" s="31"/>
    </row>
    <row r="3" ht="14.25">
      <c r="A3" s="1" t="s">
        <v>61</v>
      </c>
    </row>
    <row r="4" ht="14.25">
      <c r="F4" s="26"/>
    </row>
    <row r="5" spans="1:6" ht="14.25">
      <c r="A5" s="31" t="s">
        <v>62</v>
      </c>
      <c r="F5" s="26"/>
    </row>
    <row r="6" spans="1:6" ht="12.75" customHeight="1">
      <c r="A6" s="35" t="s">
        <v>96</v>
      </c>
      <c r="B6" s="36"/>
      <c r="C6" s="27"/>
      <c r="D6" s="27"/>
      <c r="E6" s="27"/>
      <c r="F6" s="26"/>
    </row>
    <row r="7" spans="1:6" ht="12.75" customHeight="1">
      <c r="A7" s="31"/>
      <c r="B7" s="4" t="s">
        <v>46</v>
      </c>
      <c r="C7" s="4" t="s">
        <v>46</v>
      </c>
      <c r="D7" s="4" t="s">
        <v>46</v>
      </c>
      <c r="E7" s="4" t="s">
        <v>63</v>
      </c>
      <c r="F7" s="26"/>
    </row>
    <row r="8" spans="1:6" ht="12.75" customHeight="1">
      <c r="A8" s="26" t="s">
        <v>1</v>
      </c>
      <c r="B8" s="3" t="s">
        <v>64</v>
      </c>
      <c r="C8" s="4" t="s">
        <v>22</v>
      </c>
      <c r="D8" s="3" t="s">
        <v>65</v>
      </c>
      <c r="E8" s="4" t="s">
        <v>66</v>
      </c>
      <c r="F8" s="26"/>
    </row>
    <row r="9" spans="1:6" ht="15" thickBot="1">
      <c r="A9" s="37"/>
      <c r="B9" s="38" t="s">
        <v>67</v>
      </c>
      <c r="C9" s="38" t="s">
        <v>68</v>
      </c>
      <c r="D9" s="38" t="s">
        <v>69</v>
      </c>
      <c r="E9" s="38" t="s">
        <v>70</v>
      </c>
      <c r="F9" s="26"/>
    </row>
    <row r="10" spans="1:6" ht="15" thickTop="1">
      <c r="A10" s="32" t="s">
        <v>85</v>
      </c>
      <c r="B10" s="33">
        <v>321</v>
      </c>
      <c r="C10" s="33">
        <v>0</v>
      </c>
      <c r="D10" s="33">
        <v>5272</v>
      </c>
      <c r="E10" s="6">
        <f aca="true" t="shared" si="0" ref="E10:E15">SUM(B10:D10)</f>
        <v>5593</v>
      </c>
      <c r="F10" s="26"/>
    </row>
    <row r="11" spans="1:6" ht="14.25">
      <c r="A11" s="32" t="s">
        <v>90</v>
      </c>
      <c r="B11" s="33">
        <v>49</v>
      </c>
      <c r="C11" s="33">
        <v>84</v>
      </c>
      <c r="D11" s="33">
        <v>873</v>
      </c>
      <c r="E11" s="6">
        <f t="shared" si="0"/>
        <v>1006</v>
      </c>
      <c r="F11" s="26"/>
    </row>
    <row r="12" spans="1:6" ht="14.25">
      <c r="A12" s="32" t="s">
        <v>93</v>
      </c>
      <c r="B12" s="33">
        <v>0</v>
      </c>
      <c r="C12" s="33">
        <v>0</v>
      </c>
      <c r="D12" s="33">
        <v>0</v>
      </c>
      <c r="E12" s="6">
        <f t="shared" si="0"/>
        <v>0</v>
      </c>
      <c r="F12" s="26"/>
    </row>
    <row r="13" spans="1:6" ht="14.25">
      <c r="A13" s="32" t="s">
        <v>91</v>
      </c>
      <c r="B13" s="33">
        <v>0</v>
      </c>
      <c r="C13" s="33">
        <v>0</v>
      </c>
      <c r="D13" s="33">
        <v>670</v>
      </c>
      <c r="E13" s="6">
        <f t="shared" si="0"/>
        <v>670</v>
      </c>
      <c r="F13" s="26"/>
    </row>
    <row r="14" spans="1:6" ht="14.25">
      <c r="A14" s="31" t="s">
        <v>81</v>
      </c>
      <c r="B14" s="33">
        <v>1</v>
      </c>
      <c r="C14" s="33">
        <v>0</v>
      </c>
      <c r="D14" s="33">
        <v>298</v>
      </c>
      <c r="E14" s="6">
        <f t="shared" si="0"/>
        <v>299</v>
      </c>
      <c r="F14" s="26"/>
    </row>
    <row r="15" spans="1:6" ht="14.25">
      <c r="A15" s="31" t="s">
        <v>95</v>
      </c>
      <c r="B15" s="33">
        <v>6</v>
      </c>
      <c r="C15" s="33">
        <v>0</v>
      </c>
      <c r="D15" s="33">
        <v>91</v>
      </c>
      <c r="E15" s="6">
        <f t="shared" si="0"/>
        <v>97</v>
      </c>
      <c r="F15" s="26"/>
    </row>
    <row r="16" spans="1:6" ht="14.25">
      <c r="A16" s="32" t="s">
        <v>87</v>
      </c>
      <c r="B16" s="33">
        <v>3</v>
      </c>
      <c r="C16" s="33">
        <v>10</v>
      </c>
      <c r="D16" s="33">
        <v>4296</v>
      </c>
      <c r="E16" s="6">
        <f aca="true" t="shared" si="1" ref="E16:E24">SUM(B16:D16)</f>
        <v>4309</v>
      </c>
      <c r="F16" s="26"/>
    </row>
    <row r="17" spans="1:6" ht="14.25">
      <c r="A17" s="32" t="s">
        <v>86</v>
      </c>
      <c r="B17" s="33">
        <v>0</v>
      </c>
      <c r="C17" s="33">
        <v>0</v>
      </c>
      <c r="D17" s="33">
        <v>1221</v>
      </c>
      <c r="E17" s="6">
        <f t="shared" si="1"/>
        <v>1221</v>
      </c>
      <c r="F17" s="26"/>
    </row>
    <row r="18" spans="1:6" ht="14.25">
      <c r="A18" s="26" t="s">
        <v>82</v>
      </c>
      <c r="B18" s="33">
        <v>7</v>
      </c>
      <c r="C18" s="33">
        <v>0</v>
      </c>
      <c r="D18" s="33">
        <v>188</v>
      </c>
      <c r="E18" s="6">
        <f t="shared" si="1"/>
        <v>195</v>
      </c>
      <c r="F18" s="26"/>
    </row>
    <row r="19" spans="1:6" ht="14.25">
      <c r="A19" s="26" t="s">
        <v>89</v>
      </c>
      <c r="B19" s="33">
        <v>98</v>
      </c>
      <c r="C19" s="33">
        <v>0</v>
      </c>
      <c r="D19" s="33">
        <v>2022</v>
      </c>
      <c r="E19" s="6">
        <f t="shared" si="1"/>
        <v>2120</v>
      </c>
      <c r="F19" s="26"/>
    </row>
    <row r="20" spans="1:6" ht="14.25">
      <c r="A20" s="26" t="s">
        <v>94</v>
      </c>
      <c r="B20" s="33">
        <v>0</v>
      </c>
      <c r="C20" s="33">
        <v>0</v>
      </c>
      <c r="D20" s="33">
        <v>41</v>
      </c>
      <c r="E20" s="6">
        <f t="shared" si="1"/>
        <v>41</v>
      </c>
      <c r="F20" s="26"/>
    </row>
    <row r="21" spans="1:6" ht="14.25">
      <c r="A21" s="32" t="s">
        <v>9</v>
      </c>
      <c r="B21" s="33">
        <v>1</v>
      </c>
      <c r="C21" s="33">
        <v>100</v>
      </c>
      <c r="D21" s="33">
        <v>200</v>
      </c>
      <c r="E21" s="6">
        <f t="shared" si="1"/>
        <v>301</v>
      </c>
      <c r="F21" s="26"/>
    </row>
    <row r="22" spans="1:6" ht="14.25">
      <c r="A22" s="32" t="s">
        <v>92</v>
      </c>
      <c r="B22" s="33">
        <v>0</v>
      </c>
      <c r="C22" s="33">
        <v>0</v>
      </c>
      <c r="D22" s="33">
        <v>4751</v>
      </c>
      <c r="E22" s="6">
        <f t="shared" si="1"/>
        <v>4751</v>
      </c>
      <c r="F22" s="26"/>
    </row>
    <row r="23" spans="1:6" ht="12.75" customHeight="1">
      <c r="A23" s="32" t="s">
        <v>88</v>
      </c>
      <c r="B23" s="33">
        <v>14</v>
      </c>
      <c r="C23" s="33">
        <v>0</v>
      </c>
      <c r="D23" s="33">
        <v>1183</v>
      </c>
      <c r="E23" s="6">
        <f t="shared" si="1"/>
        <v>1197</v>
      </c>
      <c r="F23" s="26"/>
    </row>
    <row r="24" spans="1:6" ht="12.75" customHeight="1">
      <c r="A24" s="32" t="s">
        <v>101</v>
      </c>
      <c r="B24" s="33">
        <v>0</v>
      </c>
      <c r="C24" s="33">
        <v>0</v>
      </c>
      <c r="D24" s="33">
        <v>20</v>
      </c>
      <c r="E24" s="6">
        <f t="shared" si="1"/>
        <v>20</v>
      </c>
      <c r="F24" s="26"/>
    </row>
    <row r="25" spans="1:6" ht="12.75" customHeight="1">
      <c r="A25" s="39" t="s">
        <v>100</v>
      </c>
      <c r="B25" s="40">
        <v>0</v>
      </c>
      <c r="C25" s="40">
        <v>0</v>
      </c>
      <c r="D25" s="40">
        <v>0</v>
      </c>
      <c r="E25" s="41">
        <f>SUM(B25:D25)</f>
        <v>0</v>
      </c>
      <c r="F25" s="26"/>
    </row>
    <row r="26" spans="1:6" s="49" customFormat="1" ht="8.25" customHeight="1">
      <c r="A26" s="43"/>
      <c r="B26" s="43"/>
      <c r="C26" s="44"/>
      <c r="D26" s="44"/>
      <c r="E26" s="44"/>
      <c r="F26" s="120"/>
    </row>
    <row r="27" spans="1:6" ht="12.75" customHeight="1">
      <c r="A27" s="26" t="s">
        <v>10</v>
      </c>
      <c r="B27" s="5">
        <f>SUM(B10:B24)</f>
        <v>500</v>
      </c>
      <c r="C27" s="5">
        <f>SUM(C10:C23)</f>
        <v>194</v>
      </c>
      <c r="D27" s="5">
        <f>SUM(D10:D24)</f>
        <v>21126</v>
      </c>
      <c r="E27" s="5">
        <f>SUM(E10:E23)</f>
        <v>21800</v>
      </c>
      <c r="F27" s="26"/>
    </row>
    <row r="28" spans="1:6" s="49" customFormat="1" ht="9" customHeight="1">
      <c r="A28" s="46"/>
      <c r="B28" s="47"/>
      <c r="C28" s="48"/>
      <c r="D28" s="48"/>
      <c r="E28" s="48"/>
      <c r="F28" s="120"/>
    </row>
    <row r="29" spans="2:5" ht="12.75" customHeight="1">
      <c r="B29" s="30"/>
      <c r="C29" s="28"/>
      <c r="D29" s="28"/>
      <c r="E29" s="28"/>
    </row>
    <row r="30" spans="2:4" ht="14.25">
      <c r="B30" s="122" t="s">
        <v>99</v>
      </c>
      <c r="C30" s="34"/>
      <c r="D30" s="34"/>
    </row>
    <row r="31" spans="2:4" ht="14.25">
      <c r="B31" s="34"/>
      <c r="C31" s="34"/>
      <c r="D31" s="34"/>
    </row>
    <row r="32" spans="2:4" ht="14.25">
      <c r="B32" s="34"/>
      <c r="C32" s="34"/>
      <c r="D32" s="34"/>
    </row>
    <row r="33" spans="2:4" ht="14.25">
      <c r="B33" s="34"/>
      <c r="C33" s="34"/>
      <c r="D33" s="34"/>
    </row>
    <row r="34" spans="2:4" ht="14.25">
      <c r="B34" s="34"/>
      <c r="C34" s="34"/>
      <c r="D34" s="34"/>
    </row>
    <row r="35" spans="2:4" ht="14.25">
      <c r="B35" s="34"/>
      <c r="C35" s="34"/>
      <c r="D35" s="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8" max="255" man="1"/>
  </rowBreaks>
  <ignoredErrors>
    <ignoredError sqref="B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7.00390625" style="34" customWidth="1"/>
    <col min="2" max="2" width="12.421875" style="34" customWidth="1"/>
    <col min="3" max="3" width="24.57421875" style="34" customWidth="1"/>
    <col min="4" max="4" width="18.00390625" style="34" customWidth="1"/>
    <col min="5" max="5" width="21.7109375" style="34" customWidth="1"/>
    <col min="6" max="6" width="20.57421875" style="34" bestFit="1" customWidth="1"/>
    <col min="7" max="16384" width="11.421875" style="34" customWidth="1"/>
  </cols>
  <sheetData>
    <row r="3" ht="14.25">
      <c r="A3" s="1" t="s">
        <v>61</v>
      </c>
    </row>
    <row r="4" spans="1:5" ht="14.25">
      <c r="A4" s="31"/>
      <c r="B4" s="26"/>
      <c r="C4" s="26"/>
      <c r="D4" s="26"/>
      <c r="E4" s="26"/>
    </row>
    <row r="5" spans="1:5" ht="14.25">
      <c r="A5" s="31" t="s">
        <v>71</v>
      </c>
      <c r="B5" s="26"/>
      <c r="C5" s="26"/>
      <c r="D5" s="26"/>
      <c r="E5" s="26"/>
    </row>
    <row r="6" spans="1:5" ht="14.25">
      <c r="A6" s="35" t="str">
        <f>'A-N° Sinies Denun'!A6</f>
        <v>      (entre el 1 de enero y  30 de septiembre de 2022)</v>
      </c>
      <c r="B6" s="36"/>
      <c r="C6" s="27"/>
      <c r="D6" s="27"/>
      <c r="E6" s="27"/>
    </row>
    <row r="7" spans="1:5" ht="14.25">
      <c r="A7" s="31"/>
      <c r="B7" s="4" t="s">
        <v>46</v>
      </c>
      <c r="C7" s="4" t="s">
        <v>46</v>
      </c>
      <c r="D7" s="4" t="s">
        <v>46</v>
      </c>
      <c r="E7" s="4" t="s">
        <v>34</v>
      </c>
    </row>
    <row r="8" spans="1:5" ht="14.25">
      <c r="A8" s="26" t="s">
        <v>1</v>
      </c>
      <c r="B8" s="3" t="s">
        <v>50</v>
      </c>
      <c r="C8" s="4" t="s">
        <v>72</v>
      </c>
      <c r="D8" s="3" t="s">
        <v>51</v>
      </c>
      <c r="E8" s="3"/>
    </row>
    <row r="9" spans="1:5" ht="15" thickBot="1">
      <c r="A9" s="37"/>
      <c r="B9" s="38" t="s">
        <v>73</v>
      </c>
      <c r="C9" s="38" t="s">
        <v>74</v>
      </c>
      <c r="D9" s="38" t="s">
        <v>75</v>
      </c>
      <c r="E9" s="38" t="s">
        <v>76</v>
      </c>
    </row>
    <row r="10" spans="1:5" ht="15" thickTop="1">
      <c r="A10" s="29" t="str">
        <f>'A-N° Sinies Denun'!A10</f>
        <v>Bci</v>
      </c>
      <c r="B10" s="33">
        <v>5</v>
      </c>
      <c r="C10" s="33">
        <v>4946</v>
      </c>
      <c r="D10" s="33">
        <v>321</v>
      </c>
      <c r="E10" s="6">
        <f aca="true" t="shared" si="0" ref="E10:E23">SUM(B10:D10)</f>
        <v>5272</v>
      </c>
    </row>
    <row r="11" spans="1:5" ht="14.25">
      <c r="A11" s="29" t="str">
        <f>'A-N° Sinies Denun'!A11</f>
        <v>BNP PARIBAS CARDIF</v>
      </c>
      <c r="B11" s="33">
        <v>551</v>
      </c>
      <c r="C11" s="33">
        <v>0</v>
      </c>
      <c r="D11" s="33">
        <v>322</v>
      </c>
      <c r="E11" s="6">
        <f t="shared" si="0"/>
        <v>873</v>
      </c>
    </row>
    <row r="12" spans="1:5" ht="14.25">
      <c r="A12" s="29" t="str">
        <f>'A-N° Sinies Denun'!A12</f>
        <v>Bupa</v>
      </c>
      <c r="B12" s="33">
        <v>0</v>
      </c>
      <c r="C12" s="33">
        <v>0</v>
      </c>
      <c r="D12" s="33">
        <v>0</v>
      </c>
      <c r="E12" s="6">
        <f t="shared" si="0"/>
        <v>0</v>
      </c>
    </row>
    <row r="13" spans="1:5" ht="14.25">
      <c r="A13" s="29" t="str">
        <f>'A-N° Sinies Denun'!A13</f>
        <v>Chubb</v>
      </c>
      <c r="B13" s="33">
        <v>565</v>
      </c>
      <c r="C13" s="33">
        <v>0</v>
      </c>
      <c r="D13" s="33">
        <v>105</v>
      </c>
      <c r="E13" s="6">
        <f>SUM(B13:D13)</f>
        <v>670</v>
      </c>
    </row>
    <row r="14" spans="1:5" ht="14.25">
      <c r="A14" s="29" t="str">
        <f>'A-N° Sinies Denun'!A14</f>
        <v>Consorcio Nacional</v>
      </c>
      <c r="B14" s="33">
        <v>2</v>
      </c>
      <c r="C14" s="33">
        <v>275</v>
      </c>
      <c r="D14" s="33">
        <v>21</v>
      </c>
      <c r="E14" s="6">
        <f>SUM(B14:D14)</f>
        <v>298</v>
      </c>
    </row>
    <row r="15" spans="1:5" ht="14.25">
      <c r="A15" s="29" t="str">
        <f>'A-N° Sinies Denun'!A15</f>
        <v>FID</v>
      </c>
      <c r="B15" s="33">
        <v>27</v>
      </c>
      <c r="C15" s="33">
        <v>32</v>
      </c>
      <c r="D15" s="33">
        <v>32</v>
      </c>
      <c r="E15" s="6">
        <f>SUM(B15:D15)</f>
        <v>91</v>
      </c>
    </row>
    <row r="16" spans="1:5" ht="14.25">
      <c r="A16" s="29" t="str">
        <f>'A-N° Sinies Denun'!A16</f>
        <v>HDI</v>
      </c>
      <c r="B16" s="33">
        <v>3451</v>
      </c>
      <c r="C16" s="33">
        <v>565</v>
      </c>
      <c r="D16" s="33">
        <v>280</v>
      </c>
      <c r="E16" s="6">
        <f t="shared" si="0"/>
        <v>4296</v>
      </c>
    </row>
    <row r="17" spans="1:5" ht="14.25">
      <c r="A17" s="29" t="str">
        <f>'A-N° Sinies Denun'!A17</f>
        <v>Liberty</v>
      </c>
      <c r="B17" s="33">
        <v>103</v>
      </c>
      <c r="C17" s="33">
        <v>954</v>
      </c>
      <c r="D17" s="33">
        <v>164</v>
      </c>
      <c r="E17" s="6">
        <f>SUM(B17:D17)</f>
        <v>1221</v>
      </c>
    </row>
    <row r="18" spans="1:5" ht="14.25">
      <c r="A18" s="29" t="str">
        <f>'A-N° Sinies Denun'!A18</f>
        <v>Mapfre</v>
      </c>
      <c r="B18" s="33">
        <v>43</v>
      </c>
      <c r="C18" s="33">
        <v>77</v>
      </c>
      <c r="D18" s="33">
        <v>68</v>
      </c>
      <c r="E18" s="6">
        <f>SUM(B18:D18)</f>
        <v>188</v>
      </c>
    </row>
    <row r="19" spans="1:5" ht="14.25">
      <c r="A19" s="29" t="str">
        <f>'A-N° Sinies Denun'!A19</f>
        <v>Mutual de Seguros</v>
      </c>
      <c r="B19" s="33">
        <v>1953</v>
      </c>
      <c r="C19" s="33">
        <v>0</v>
      </c>
      <c r="D19" s="33">
        <v>69</v>
      </c>
      <c r="E19" s="6">
        <f t="shared" si="0"/>
        <v>2022</v>
      </c>
    </row>
    <row r="20" spans="1:5" ht="14.25">
      <c r="A20" s="29" t="str">
        <f>'A-N° Sinies Denun'!A20</f>
        <v>Porvenir</v>
      </c>
      <c r="B20" s="33">
        <v>35</v>
      </c>
      <c r="C20" s="33">
        <v>0</v>
      </c>
      <c r="D20" s="33">
        <v>6</v>
      </c>
      <c r="E20" s="6">
        <f t="shared" si="0"/>
        <v>41</v>
      </c>
    </row>
    <row r="21" spans="1:5" ht="14.25">
      <c r="A21" s="29" t="str">
        <f>'A-N° Sinies Denun'!A21</f>
        <v>Renta Nacional</v>
      </c>
      <c r="B21" s="33">
        <v>119</v>
      </c>
      <c r="C21" s="33">
        <v>81</v>
      </c>
      <c r="D21" s="33">
        <v>0</v>
      </c>
      <c r="E21" s="6">
        <f t="shared" si="0"/>
        <v>200</v>
      </c>
    </row>
    <row r="22" spans="1:5" ht="14.25">
      <c r="A22" s="29" t="str">
        <f>'A-N° Sinies Denun'!A22</f>
        <v>Suramericana</v>
      </c>
      <c r="B22" s="33">
        <v>921</v>
      </c>
      <c r="C22" s="33">
        <v>3176</v>
      </c>
      <c r="D22" s="33">
        <v>654</v>
      </c>
      <c r="E22" s="6">
        <f>SUM(B22:D22)</f>
        <v>4751</v>
      </c>
    </row>
    <row r="23" spans="1:5" ht="14.25">
      <c r="A23" s="29" t="str">
        <f>'A-N° Sinies Denun'!A23</f>
        <v>Zenit</v>
      </c>
      <c r="B23" s="33">
        <v>1</v>
      </c>
      <c r="C23" s="33">
        <v>1156</v>
      </c>
      <c r="D23" s="33">
        <v>26</v>
      </c>
      <c r="E23" s="6">
        <f t="shared" si="0"/>
        <v>1183</v>
      </c>
    </row>
    <row r="24" spans="1:5" s="45" customFormat="1" ht="14.25">
      <c r="A24" s="29" t="str">
        <f>'A-N° Sinies Denun'!A24</f>
        <v>Zurich Chile G (*)</v>
      </c>
      <c r="B24" s="33">
        <v>3</v>
      </c>
      <c r="C24" s="33">
        <v>0</v>
      </c>
      <c r="D24" s="33">
        <v>17</v>
      </c>
      <c r="E24" s="6">
        <f>SUM(B24:D24)</f>
        <v>20</v>
      </c>
    </row>
    <row r="25" spans="1:5" s="45" customFormat="1" ht="14.25">
      <c r="A25" s="42" t="str">
        <f>'A-N° Sinies Denun'!A25</f>
        <v>Zurich Santander</v>
      </c>
      <c r="B25" s="40">
        <v>0</v>
      </c>
      <c r="C25" s="40">
        <v>0</v>
      </c>
      <c r="D25" s="40">
        <v>0</v>
      </c>
      <c r="E25" s="41">
        <f>SUM(B25:D25)</f>
        <v>0</v>
      </c>
    </row>
    <row r="26" spans="1:5" ht="14.25">
      <c r="A26" s="26" t="s">
        <v>10</v>
      </c>
      <c r="B26" s="5">
        <f>SUM(B10:B25)</f>
        <v>7779</v>
      </c>
      <c r="C26" s="6">
        <f>SUM(C10:C23)</f>
        <v>11262</v>
      </c>
      <c r="D26" s="6">
        <f>SUM(D10:D25)</f>
        <v>2085</v>
      </c>
      <c r="E26" s="6">
        <f>SUM(E10:E23)</f>
        <v>21106</v>
      </c>
    </row>
    <row r="27" spans="1:5" s="45" customFormat="1" ht="6">
      <c r="A27" s="46"/>
      <c r="B27" s="47"/>
      <c r="C27" s="48"/>
      <c r="D27" s="48"/>
      <c r="E27" s="48"/>
    </row>
  </sheetData>
  <sheetProtection/>
  <printOptions/>
  <pageMargins left="1.19" right="0.75" top="0.83" bottom="1" header="0" footer="0"/>
  <pageSetup horizontalDpi="600" verticalDpi="600" orientation="landscape" paperSize="9" r:id="rId1"/>
  <ignoredErrors>
    <ignoredError sqref="B9: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1.57421875" style="51" customWidth="1"/>
    <col min="2" max="2" width="12.421875" style="51" customWidth="1"/>
    <col min="3" max="3" width="19.00390625" style="51" customWidth="1"/>
    <col min="4" max="4" width="14.421875" style="51" customWidth="1"/>
    <col min="5" max="5" width="23.57421875" style="51" customWidth="1"/>
    <col min="6" max="6" width="18.7109375" style="51" customWidth="1"/>
    <col min="7" max="7" width="26.28125" style="51" customWidth="1"/>
    <col min="8" max="16384" width="11.421875" style="51" customWidth="1"/>
  </cols>
  <sheetData>
    <row r="1" ht="14.25">
      <c r="A1" s="50"/>
    </row>
    <row r="3" ht="14.25">
      <c r="A3" s="1" t="s">
        <v>61</v>
      </c>
    </row>
    <row r="4" ht="14.25">
      <c r="A4" s="50"/>
    </row>
    <row r="5" ht="14.25">
      <c r="A5" s="50" t="s">
        <v>14</v>
      </c>
    </row>
    <row r="6" spans="1:7" ht="14.25">
      <c r="A6" s="57" t="str">
        <f>'A-N° Sinies Denun'!$A$6</f>
        <v>      (entre el 1 de enero y  30 de septiembre de 2022)</v>
      </c>
      <c r="B6" s="58"/>
      <c r="C6" s="59"/>
      <c r="D6" s="59"/>
      <c r="E6" s="59"/>
      <c r="F6" s="59"/>
      <c r="G6" s="59"/>
    </row>
    <row r="7" spans="1:7" ht="19.5" customHeight="1">
      <c r="A7" s="50"/>
      <c r="B7" s="8" t="s">
        <v>15</v>
      </c>
      <c r="C7" s="126" t="s">
        <v>80</v>
      </c>
      <c r="D7" s="126"/>
      <c r="E7" s="8" t="s">
        <v>16</v>
      </c>
      <c r="F7" s="7" t="s">
        <v>17</v>
      </c>
      <c r="G7" s="8" t="s">
        <v>18</v>
      </c>
    </row>
    <row r="8" spans="1:7" ht="14.25">
      <c r="A8" s="51" t="s">
        <v>1</v>
      </c>
      <c r="B8" s="7"/>
      <c r="C8" s="8" t="s">
        <v>19</v>
      </c>
      <c r="D8" s="7" t="s">
        <v>20</v>
      </c>
      <c r="E8" s="7" t="s">
        <v>21</v>
      </c>
      <c r="F8" s="7" t="s">
        <v>22</v>
      </c>
      <c r="G8" s="8" t="s">
        <v>23</v>
      </c>
    </row>
    <row r="9" spans="1:7" ht="15" thickBot="1">
      <c r="A9" s="55"/>
      <c r="B9" s="56" t="s">
        <v>24</v>
      </c>
      <c r="C9" s="56" t="s">
        <v>25</v>
      </c>
      <c r="D9" s="56" t="s">
        <v>26</v>
      </c>
      <c r="E9" s="56" t="s">
        <v>27</v>
      </c>
      <c r="F9" s="56" t="s">
        <v>28</v>
      </c>
      <c r="G9" s="56" t="s">
        <v>29</v>
      </c>
    </row>
    <row r="10" spans="1:7" ht="15" thickTop="1">
      <c r="A10" s="52" t="str">
        <f>'A-N° Sinies Denun'!A10</f>
        <v>Bci</v>
      </c>
      <c r="B10" s="34">
        <v>270</v>
      </c>
      <c r="C10" s="34">
        <v>1</v>
      </c>
      <c r="D10" s="34">
        <v>5</v>
      </c>
      <c r="E10" s="33">
        <v>7472</v>
      </c>
      <c r="F10" s="33">
        <v>0</v>
      </c>
      <c r="G10" s="53">
        <f aca="true" t="shared" si="0" ref="G10:G24">SUM(B10:F10)</f>
        <v>7748</v>
      </c>
    </row>
    <row r="11" spans="1:7" ht="14.25">
      <c r="A11" s="52" t="str">
        <f>'A-N° Sinies Denun'!A11</f>
        <v>BNP PARIBAS CARDIF</v>
      </c>
      <c r="B11" s="34">
        <v>13</v>
      </c>
      <c r="C11" s="33">
        <v>0</v>
      </c>
      <c r="D11" s="33">
        <v>0</v>
      </c>
      <c r="E11" s="33">
        <v>539</v>
      </c>
      <c r="F11" s="33">
        <v>0</v>
      </c>
      <c r="G11" s="53">
        <f t="shared" si="0"/>
        <v>552</v>
      </c>
    </row>
    <row r="12" spans="1:7" ht="14.25">
      <c r="A12" s="52" t="str">
        <f>'A-N° Sinies Denun'!A12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53">
        <f t="shared" si="0"/>
        <v>0</v>
      </c>
    </row>
    <row r="13" spans="1:7" ht="14.25">
      <c r="A13" s="52" t="str">
        <f>'A-N° Sinies Denun'!A13</f>
        <v>Chubb</v>
      </c>
      <c r="B13" s="34">
        <v>101</v>
      </c>
      <c r="C13" s="33">
        <v>0</v>
      </c>
      <c r="D13" s="33">
        <v>0</v>
      </c>
      <c r="E13" s="33">
        <v>569</v>
      </c>
      <c r="F13" s="33">
        <v>0</v>
      </c>
      <c r="G13" s="53">
        <f t="shared" si="0"/>
        <v>670</v>
      </c>
    </row>
    <row r="14" spans="1:7" ht="14.25">
      <c r="A14" s="52" t="str">
        <f>'A-N° Sinies Denun'!A14</f>
        <v>Consorcio Nacional</v>
      </c>
      <c r="B14" s="34">
        <v>25</v>
      </c>
      <c r="C14" s="33">
        <v>0</v>
      </c>
      <c r="D14" s="33">
        <v>0</v>
      </c>
      <c r="E14" s="33">
        <v>948</v>
      </c>
      <c r="F14" s="33">
        <v>0</v>
      </c>
      <c r="G14" s="53">
        <f t="shared" si="0"/>
        <v>973</v>
      </c>
    </row>
    <row r="15" spans="1:7" ht="14.25">
      <c r="A15" s="52" t="str">
        <f>'A-N° Sinies Denun'!A15</f>
        <v>FID</v>
      </c>
      <c r="B15" s="34">
        <v>4</v>
      </c>
      <c r="C15" s="34">
        <v>1</v>
      </c>
      <c r="D15" s="33">
        <v>0</v>
      </c>
      <c r="E15" s="33">
        <v>86</v>
      </c>
      <c r="F15" s="33">
        <v>0</v>
      </c>
      <c r="G15" s="53">
        <f t="shared" si="0"/>
        <v>91</v>
      </c>
    </row>
    <row r="16" spans="1:7" ht="14.25">
      <c r="A16" s="52" t="str">
        <f>'A-N° Sinies Denun'!A16</f>
        <v>HDI</v>
      </c>
      <c r="B16" s="34">
        <v>172</v>
      </c>
      <c r="C16" s="34">
        <v>24</v>
      </c>
      <c r="D16" s="34">
        <v>2</v>
      </c>
      <c r="E16" s="33">
        <v>5331</v>
      </c>
      <c r="F16" s="33">
        <v>0</v>
      </c>
      <c r="G16" s="53">
        <f t="shared" si="0"/>
        <v>5529</v>
      </c>
    </row>
    <row r="17" spans="1:7" ht="14.25">
      <c r="A17" s="52" t="str">
        <f>'A-N° Sinies Denun'!A17</f>
        <v>Liberty</v>
      </c>
      <c r="B17" s="34">
        <v>51</v>
      </c>
      <c r="C17" s="33">
        <v>0</v>
      </c>
      <c r="D17" s="34">
        <v>2</v>
      </c>
      <c r="E17" s="33">
        <v>1250</v>
      </c>
      <c r="F17" s="33">
        <v>0</v>
      </c>
      <c r="G17" s="53">
        <f t="shared" si="0"/>
        <v>1303</v>
      </c>
    </row>
    <row r="18" spans="1:7" ht="14.25">
      <c r="A18" s="52" t="str">
        <f>'A-N° Sinies Denun'!A18</f>
        <v>Mapfre</v>
      </c>
      <c r="B18" s="34">
        <v>18</v>
      </c>
      <c r="C18" s="34">
        <v>1</v>
      </c>
      <c r="D18" s="34">
        <v>0</v>
      </c>
      <c r="E18" s="33">
        <v>163</v>
      </c>
      <c r="F18" s="33">
        <v>0</v>
      </c>
      <c r="G18" s="53">
        <f t="shared" si="0"/>
        <v>182</v>
      </c>
    </row>
    <row r="19" spans="1:7" ht="14.25">
      <c r="A19" s="52" t="str">
        <f>'A-N° Sinies Denun'!A19</f>
        <v>Mutual de Seguros</v>
      </c>
      <c r="B19" s="34">
        <v>80</v>
      </c>
      <c r="C19" s="34">
        <v>2</v>
      </c>
      <c r="D19" s="34">
        <v>4</v>
      </c>
      <c r="E19" s="33">
        <v>1666</v>
      </c>
      <c r="F19" s="33">
        <v>0</v>
      </c>
      <c r="G19" s="53">
        <f t="shared" si="0"/>
        <v>1752</v>
      </c>
    </row>
    <row r="20" spans="1:7" ht="14.25">
      <c r="A20" s="52" t="str">
        <f>'A-N° Sinies Denun'!A20</f>
        <v>Porvenir</v>
      </c>
      <c r="B20" s="34">
        <v>4</v>
      </c>
      <c r="C20" s="34">
        <v>0</v>
      </c>
      <c r="D20" s="34">
        <v>0</v>
      </c>
      <c r="E20" s="33">
        <v>57</v>
      </c>
      <c r="F20" s="33">
        <v>0</v>
      </c>
      <c r="G20" s="53">
        <f t="shared" si="0"/>
        <v>61</v>
      </c>
    </row>
    <row r="21" spans="1:7" ht="14.25">
      <c r="A21" s="52" t="str">
        <f>'A-N° Sinies Denun'!A21</f>
        <v>Renta Nacional</v>
      </c>
      <c r="B21" s="34">
        <v>27</v>
      </c>
      <c r="C21" s="34">
        <v>1</v>
      </c>
      <c r="D21" s="34">
        <v>0</v>
      </c>
      <c r="E21" s="34">
        <v>301</v>
      </c>
      <c r="F21" s="34">
        <v>134</v>
      </c>
      <c r="G21" s="53">
        <f t="shared" si="0"/>
        <v>463</v>
      </c>
    </row>
    <row r="22" spans="1:7" ht="14.25">
      <c r="A22" s="52" t="str">
        <f>'A-N° Sinies Denun'!A22</f>
        <v>Suramericana</v>
      </c>
      <c r="B22" s="34">
        <v>192</v>
      </c>
      <c r="C22" s="34">
        <v>0</v>
      </c>
      <c r="D22" s="34">
        <v>3</v>
      </c>
      <c r="E22" s="33">
        <v>7305</v>
      </c>
      <c r="F22" s="33">
        <v>0</v>
      </c>
      <c r="G22" s="53">
        <f t="shared" si="0"/>
        <v>7500</v>
      </c>
    </row>
    <row r="23" spans="1:7" ht="14.25">
      <c r="A23" s="52" t="str">
        <f>'A-N° Sinies Denun'!A23</f>
        <v>Zenit</v>
      </c>
      <c r="B23" s="34">
        <v>71</v>
      </c>
      <c r="C23" s="34">
        <v>3</v>
      </c>
      <c r="D23" s="34">
        <v>1</v>
      </c>
      <c r="E23" s="33">
        <v>1683</v>
      </c>
      <c r="F23" s="33">
        <v>0</v>
      </c>
      <c r="G23" s="53">
        <f t="shared" si="0"/>
        <v>1758</v>
      </c>
    </row>
    <row r="24" spans="1:7" ht="14.25">
      <c r="A24" s="52" t="str">
        <f>'A-N° Sinies Denun'!A24</f>
        <v>Zurich Chile G (*)</v>
      </c>
      <c r="B24" s="34">
        <v>0</v>
      </c>
      <c r="C24" s="34">
        <v>0</v>
      </c>
      <c r="D24" s="34">
        <v>0</v>
      </c>
      <c r="E24" s="33">
        <v>20</v>
      </c>
      <c r="F24" s="33">
        <v>0</v>
      </c>
      <c r="G24" s="53">
        <f t="shared" si="0"/>
        <v>20</v>
      </c>
    </row>
    <row r="25" spans="1:7" ht="14.25">
      <c r="A25" s="60" t="str">
        <f>'A-N° Sinies Denun'!A25</f>
        <v>Zurich Santander</v>
      </c>
      <c r="B25" s="61">
        <v>0</v>
      </c>
      <c r="C25" s="61">
        <v>0</v>
      </c>
      <c r="D25" s="61">
        <v>0</v>
      </c>
      <c r="E25" s="40">
        <v>0</v>
      </c>
      <c r="F25" s="40">
        <v>0</v>
      </c>
      <c r="G25" s="62">
        <f>SUM(B25:F25)</f>
        <v>0</v>
      </c>
    </row>
    <row r="26" spans="2:10" s="63" customFormat="1" ht="6">
      <c r="B26" s="64"/>
      <c r="C26" s="65"/>
      <c r="D26" s="65"/>
      <c r="H26" s="65"/>
      <c r="I26" s="66"/>
      <c r="J26" s="66"/>
    </row>
    <row r="27" spans="1:7" ht="12.75" customHeight="1">
      <c r="A27" s="51" t="s">
        <v>10</v>
      </c>
      <c r="B27" s="9">
        <f>SUM(B10:B24)</f>
        <v>1028</v>
      </c>
      <c r="C27" s="9">
        <f>SUM(C10:C24)</f>
        <v>33</v>
      </c>
      <c r="D27" s="9">
        <f>SUM(D10:D24)</f>
        <v>17</v>
      </c>
      <c r="E27" s="9">
        <f>SUM(E10:E24)</f>
        <v>27390</v>
      </c>
      <c r="F27" s="9">
        <f>SUM(F10:F23)</f>
        <v>134</v>
      </c>
      <c r="G27" s="53">
        <f>SUM(G10:G23)</f>
        <v>28582</v>
      </c>
    </row>
    <row r="28" spans="1:7" s="63" customFormat="1" ht="6">
      <c r="A28" s="67"/>
      <c r="B28" s="68"/>
      <c r="C28" s="69"/>
      <c r="D28" s="69"/>
      <c r="E28" s="70"/>
      <c r="F28" s="70"/>
      <c r="G28" s="70"/>
    </row>
    <row r="29" ht="14.25">
      <c r="A29" s="26"/>
    </row>
    <row r="34" ht="14.25">
      <c r="I34" s="54"/>
    </row>
  </sheetData>
  <sheetProtection/>
  <mergeCells count="1">
    <mergeCell ref="C7:D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B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L2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17" customWidth="1"/>
    <col min="2" max="2" width="16.57421875" style="17" customWidth="1"/>
    <col min="3" max="3" width="17.57421875" style="17" customWidth="1"/>
    <col min="4" max="4" width="16.8515625" style="17" customWidth="1"/>
    <col min="5" max="5" width="19.140625" style="17" customWidth="1"/>
    <col min="6" max="6" width="20.00390625" style="17" customWidth="1"/>
    <col min="7" max="7" width="14.140625" style="17" customWidth="1"/>
    <col min="8" max="8" width="19.57421875" style="17" customWidth="1"/>
    <col min="9" max="16384" width="11.421875" style="17" customWidth="1"/>
  </cols>
  <sheetData>
    <row r="1" ht="14.25">
      <c r="A1" s="71"/>
    </row>
    <row r="3" ht="14.25">
      <c r="A3" s="1" t="s">
        <v>61</v>
      </c>
    </row>
    <row r="4" ht="14.25">
      <c r="A4" s="71"/>
    </row>
    <row r="5" spans="1:8" ht="14.25">
      <c r="A5" s="72" t="s">
        <v>30</v>
      </c>
      <c r="B5" s="14"/>
      <c r="C5" s="14"/>
      <c r="H5" s="10"/>
    </row>
    <row r="6" spans="1:8" ht="14.25">
      <c r="A6" s="74" t="s">
        <v>97</v>
      </c>
      <c r="B6" s="75"/>
      <c r="C6" s="76"/>
      <c r="D6" s="76"/>
      <c r="E6" s="76"/>
      <c r="F6" s="76"/>
      <c r="G6" s="76"/>
      <c r="H6" s="76"/>
    </row>
    <row r="7" spans="1:8" ht="20.25" customHeight="1">
      <c r="A7" s="71"/>
      <c r="B7" s="127" t="s">
        <v>31</v>
      </c>
      <c r="C7" s="127"/>
      <c r="D7" s="127"/>
      <c r="E7" s="127"/>
      <c r="F7" s="11" t="s">
        <v>32</v>
      </c>
      <c r="G7" s="11" t="s">
        <v>33</v>
      </c>
      <c r="H7" s="12" t="s">
        <v>34</v>
      </c>
    </row>
    <row r="8" spans="1:8" ht="14.25">
      <c r="A8" s="17" t="s">
        <v>1</v>
      </c>
      <c r="B8" s="11" t="s">
        <v>15</v>
      </c>
      <c r="C8" s="12" t="s">
        <v>35</v>
      </c>
      <c r="D8" s="12" t="s">
        <v>36</v>
      </c>
      <c r="E8" s="12" t="s">
        <v>37</v>
      </c>
      <c r="F8" s="12" t="s">
        <v>38</v>
      </c>
      <c r="G8" s="11" t="s">
        <v>39</v>
      </c>
      <c r="H8" s="11" t="s">
        <v>40</v>
      </c>
    </row>
    <row r="9" spans="1:8" ht="15" thickBot="1">
      <c r="A9" s="90"/>
      <c r="B9" s="108"/>
      <c r="C9" s="91"/>
      <c r="D9" s="90"/>
      <c r="E9" s="91" t="s">
        <v>41</v>
      </c>
      <c r="F9" s="91" t="s">
        <v>42</v>
      </c>
      <c r="G9" s="91" t="s">
        <v>43</v>
      </c>
      <c r="H9" s="91" t="s">
        <v>44</v>
      </c>
    </row>
    <row r="10" spans="1:8" ht="15" thickTop="1">
      <c r="A10" s="73" t="str">
        <f>'A-N° Sinies Denun'!A10</f>
        <v>Bci</v>
      </c>
      <c r="B10" s="33">
        <v>2690634</v>
      </c>
      <c r="C10" s="33">
        <v>55275</v>
      </c>
      <c r="D10" s="33">
        <v>61664</v>
      </c>
      <c r="E10" s="13">
        <f>SUM(B10:D10)</f>
        <v>2807573</v>
      </c>
      <c r="F10" s="33">
        <v>5248090</v>
      </c>
      <c r="G10" s="33">
        <v>0</v>
      </c>
      <c r="H10" s="13">
        <f>SUM(E10:G10)</f>
        <v>8055663</v>
      </c>
    </row>
    <row r="11" spans="1:8" ht="14.25">
      <c r="A11" s="73" t="str">
        <f>'A-N° Sinies Denun'!A11</f>
        <v>BNP PARIBAS CARDIF</v>
      </c>
      <c r="B11" s="13">
        <v>115929</v>
      </c>
      <c r="C11" s="33">
        <v>9505</v>
      </c>
      <c r="D11" s="33">
        <v>0</v>
      </c>
      <c r="E11" s="13">
        <f aca="true" t="shared" si="0" ref="E11:E22">SUM(B11:D11)</f>
        <v>125434</v>
      </c>
      <c r="F11" s="33">
        <v>335943</v>
      </c>
      <c r="G11" s="33">
        <v>0</v>
      </c>
      <c r="H11" s="13">
        <f>SUM(E11:G11)</f>
        <v>461377</v>
      </c>
    </row>
    <row r="12" spans="1:8" ht="14.25">
      <c r="A12" s="73" t="str">
        <f>'A-N° Sinies Denun'!A12</f>
        <v>Bupa</v>
      </c>
      <c r="B12" s="33">
        <v>0</v>
      </c>
      <c r="C12" s="33">
        <v>0</v>
      </c>
      <c r="D12" s="33">
        <v>0</v>
      </c>
      <c r="E12" s="13">
        <f t="shared" si="0"/>
        <v>0</v>
      </c>
      <c r="F12" s="33">
        <v>0</v>
      </c>
      <c r="G12" s="33">
        <v>0</v>
      </c>
      <c r="H12" s="13">
        <f aca="true" t="shared" si="1" ref="H12:H23">SUM(E12:G12)</f>
        <v>0</v>
      </c>
    </row>
    <row r="13" spans="1:8" ht="14.25">
      <c r="A13" s="73" t="str">
        <f>'A-N° Sinies Denun'!A13</f>
        <v>Chubb</v>
      </c>
      <c r="B13" s="33">
        <v>0</v>
      </c>
      <c r="C13" s="33">
        <v>0</v>
      </c>
      <c r="D13" s="33">
        <v>0</v>
      </c>
      <c r="E13" s="13">
        <f t="shared" si="0"/>
        <v>0</v>
      </c>
      <c r="F13" s="33">
        <v>0</v>
      </c>
      <c r="G13" s="33">
        <v>0</v>
      </c>
      <c r="H13" s="13">
        <f t="shared" si="1"/>
        <v>0</v>
      </c>
    </row>
    <row r="14" spans="1:8" ht="14.25">
      <c r="A14" s="73" t="str">
        <f>'A-N° Sinies Denun'!A14</f>
        <v>Consorcio Nacional</v>
      </c>
      <c r="B14" s="33">
        <v>160288</v>
      </c>
      <c r="C14" s="33">
        <v>0</v>
      </c>
      <c r="D14" s="33">
        <v>9301</v>
      </c>
      <c r="E14" s="13">
        <f t="shared" si="0"/>
        <v>169589</v>
      </c>
      <c r="F14" s="33">
        <v>598782</v>
      </c>
      <c r="G14" s="33">
        <v>0</v>
      </c>
      <c r="H14" s="13">
        <f t="shared" si="1"/>
        <v>768371</v>
      </c>
    </row>
    <row r="15" spans="1:8" ht="14.25">
      <c r="A15" s="73" t="str">
        <f>'A-N° Sinies Denun'!A15</f>
        <v>FID</v>
      </c>
      <c r="B15" s="33">
        <v>29591</v>
      </c>
      <c r="C15" s="33">
        <v>0</v>
      </c>
      <c r="D15" s="33">
        <v>0</v>
      </c>
      <c r="E15" s="13">
        <f t="shared" si="0"/>
        <v>29591</v>
      </c>
      <c r="F15" s="33">
        <v>67387</v>
      </c>
      <c r="G15" s="33">
        <v>0</v>
      </c>
      <c r="H15" s="13">
        <f t="shared" si="1"/>
        <v>96978</v>
      </c>
    </row>
    <row r="16" spans="1:8" ht="14.25">
      <c r="A16" s="73" t="str">
        <f>'A-N° Sinies Denun'!A16</f>
        <v>HDI</v>
      </c>
      <c r="B16" s="33">
        <v>1381561</v>
      </c>
      <c r="C16" s="33">
        <v>189710</v>
      </c>
      <c r="D16" s="33">
        <v>839406</v>
      </c>
      <c r="E16" s="13">
        <f t="shared" si="0"/>
        <v>2410677</v>
      </c>
      <c r="F16" s="33">
        <v>3837656</v>
      </c>
      <c r="G16" s="33">
        <v>0</v>
      </c>
      <c r="H16" s="13">
        <f t="shared" si="1"/>
        <v>6248333</v>
      </c>
    </row>
    <row r="17" spans="1:8" ht="14.25">
      <c r="A17" s="73" t="str">
        <f>'A-N° Sinies Denun'!A17</f>
        <v>Liberty</v>
      </c>
      <c r="B17" s="33">
        <v>462075</v>
      </c>
      <c r="C17" s="33">
        <v>0</v>
      </c>
      <c r="D17" s="33">
        <v>0</v>
      </c>
      <c r="E17" s="13">
        <f t="shared" si="0"/>
        <v>462075</v>
      </c>
      <c r="F17" s="33">
        <v>625249</v>
      </c>
      <c r="G17" s="33">
        <v>466</v>
      </c>
      <c r="H17" s="13">
        <f t="shared" si="1"/>
        <v>1087790</v>
      </c>
    </row>
    <row r="18" spans="1:8" ht="14.25">
      <c r="A18" s="73" t="str">
        <f>'A-N° Sinies Denun'!A18</f>
        <v>Mapfre</v>
      </c>
      <c r="B18" s="33">
        <v>37323</v>
      </c>
      <c r="C18" s="33">
        <v>0</v>
      </c>
      <c r="D18" s="33">
        <v>0</v>
      </c>
      <c r="E18" s="13">
        <f t="shared" si="0"/>
        <v>37323</v>
      </c>
      <c r="F18" s="33">
        <v>116008</v>
      </c>
      <c r="G18" s="33">
        <v>0</v>
      </c>
      <c r="H18" s="13">
        <f t="shared" si="1"/>
        <v>153331</v>
      </c>
    </row>
    <row r="19" spans="1:8" ht="14.25">
      <c r="A19" s="73" t="str">
        <f>'A-N° Sinies Denun'!A19</f>
        <v>Mutual de Seguros</v>
      </c>
      <c r="B19" s="33">
        <v>659459</v>
      </c>
      <c r="C19" s="33">
        <v>38919</v>
      </c>
      <c r="D19" s="33">
        <v>10028</v>
      </c>
      <c r="E19" s="13">
        <f t="shared" si="0"/>
        <v>708406</v>
      </c>
      <c r="F19" s="33">
        <v>1257843</v>
      </c>
      <c r="G19" s="33">
        <v>0</v>
      </c>
      <c r="H19" s="13">
        <f t="shared" si="1"/>
        <v>1966249</v>
      </c>
    </row>
    <row r="20" spans="1:8" ht="14.25">
      <c r="A20" s="73" t="str">
        <f>'A-N° Sinies Denun'!A20</f>
        <v>Porvenir</v>
      </c>
      <c r="B20" s="33">
        <v>19667</v>
      </c>
      <c r="C20" s="33">
        <v>0</v>
      </c>
      <c r="D20" s="33">
        <v>0</v>
      </c>
      <c r="E20" s="13">
        <f t="shared" si="0"/>
        <v>19667</v>
      </c>
      <c r="F20" s="33">
        <v>32594</v>
      </c>
      <c r="G20" s="33">
        <v>1257</v>
      </c>
      <c r="H20" s="13">
        <f t="shared" si="1"/>
        <v>53518</v>
      </c>
    </row>
    <row r="21" spans="1:8" ht="14.25">
      <c r="A21" s="73" t="str">
        <f>'A-N° Sinies Denun'!A21</f>
        <v>Renta Nacional</v>
      </c>
      <c r="B21" s="33">
        <v>151580</v>
      </c>
      <c r="C21" s="33">
        <v>0</v>
      </c>
      <c r="D21" s="33">
        <v>9458</v>
      </c>
      <c r="E21" s="13">
        <f t="shared" si="0"/>
        <v>161038</v>
      </c>
      <c r="F21" s="33">
        <v>303115</v>
      </c>
      <c r="G21" s="33">
        <v>0</v>
      </c>
      <c r="H21" s="13">
        <f t="shared" si="1"/>
        <v>464153</v>
      </c>
    </row>
    <row r="22" spans="1:8" ht="14.25">
      <c r="A22" s="73" t="str">
        <f>'A-N° Sinies Denun'!A22</f>
        <v>Suramericana</v>
      </c>
      <c r="B22" s="33">
        <v>1822140</v>
      </c>
      <c r="C22" s="33">
        <v>26476</v>
      </c>
      <c r="D22" s="33">
        <v>72607</v>
      </c>
      <c r="E22" s="13">
        <f t="shared" si="0"/>
        <v>1921223</v>
      </c>
      <c r="F22" s="33">
        <v>4405494</v>
      </c>
      <c r="G22" s="33">
        <v>0</v>
      </c>
      <c r="H22" s="13">
        <f t="shared" si="1"/>
        <v>6326717</v>
      </c>
    </row>
    <row r="23" spans="1:8" ht="14.25">
      <c r="A23" s="73" t="str">
        <f>'A-N° Sinies Denun'!A23</f>
        <v>Zenit</v>
      </c>
      <c r="B23" s="33">
        <v>664443</v>
      </c>
      <c r="C23" s="33">
        <v>5651</v>
      </c>
      <c r="D23" s="33">
        <v>30832</v>
      </c>
      <c r="E23" s="13">
        <f>SUM(B23:D23)</f>
        <v>700926</v>
      </c>
      <c r="F23" s="33">
        <v>1321181</v>
      </c>
      <c r="G23" s="33">
        <v>0</v>
      </c>
      <c r="H23" s="13">
        <f t="shared" si="1"/>
        <v>2022107</v>
      </c>
    </row>
    <row r="24" spans="1:8" ht="14.25">
      <c r="A24" s="73" t="str">
        <f>'A-N° Sinies Denun'!A24</f>
        <v>Zurich Chile G (*)</v>
      </c>
      <c r="B24" s="33">
        <v>0</v>
      </c>
      <c r="C24" s="33">
        <v>0</v>
      </c>
      <c r="D24" s="33">
        <v>0</v>
      </c>
      <c r="E24" s="13">
        <f>SUM(B24:D24)</f>
        <v>0</v>
      </c>
      <c r="F24" s="33">
        <v>9581</v>
      </c>
      <c r="G24" s="33">
        <v>0</v>
      </c>
      <c r="H24" s="13">
        <f>SUM(E24:G24)</f>
        <v>9581</v>
      </c>
    </row>
    <row r="25" spans="1:8" ht="14.25">
      <c r="A25" s="124" t="str">
        <f>'A-N° Sinies Denun'!A25</f>
        <v>Zurich Santander</v>
      </c>
      <c r="B25" s="40">
        <v>0</v>
      </c>
      <c r="C25" s="40">
        <v>0</v>
      </c>
      <c r="D25" s="40">
        <v>0</v>
      </c>
      <c r="E25" s="77">
        <f>SUM(B25:D25)</f>
        <v>0</v>
      </c>
      <c r="F25" s="40">
        <v>0</v>
      </c>
      <c r="G25" s="40">
        <v>0</v>
      </c>
      <c r="H25" s="77">
        <f>SUM(E25:G25)</f>
        <v>0</v>
      </c>
    </row>
    <row r="26" spans="1:4" s="80" customFormat="1" ht="6">
      <c r="A26" s="78"/>
      <c r="B26" s="78"/>
      <c r="C26" s="79"/>
      <c r="D26" s="79"/>
    </row>
    <row r="27" spans="1:246" s="73" customFormat="1" ht="14.25">
      <c r="A27" s="73" t="s">
        <v>10</v>
      </c>
      <c r="B27" s="33">
        <f>SUM(B10:B24)</f>
        <v>8194690</v>
      </c>
      <c r="C27" s="33">
        <f>SUM(C10:C24)</f>
        <v>325536</v>
      </c>
      <c r="D27" s="33">
        <f>SUM(D10:D24)</f>
        <v>1033296</v>
      </c>
      <c r="E27" s="33">
        <f>SUM(E10:E23)</f>
        <v>9553522</v>
      </c>
      <c r="F27" s="33">
        <f>SUM(F10:F23)</f>
        <v>18149342</v>
      </c>
      <c r="G27" s="33">
        <f>SUM(G10:G24)</f>
        <v>1723</v>
      </c>
      <c r="H27" s="33">
        <f>SUM(H10:H23)</f>
        <v>27704587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</row>
    <row r="28" spans="1:8" s="80" customFormat="1" ht="6">
      <c r="A28" s="81"/>
      <c r="B28" s="82"/>
      <c r="C28" s="83"/>
      <c r="D28" s="83"/>
      <c r="E28" s="84"/>
      <c r="F28" s="84"/>
      <c r="G28" s="84"/>
      <c r="H28" s="84"/>
    </row>
    <row r="29" spans="1:4" ht="14.25">
      <c r="A29" s="14"/>
      <c r="B29" s="15"/>
      <c r="C29" s="16"/>
      <c r="D29" s="16"/>
    </row>
  </sheetData>
  <sheetProtection/>
  <mergeCells count="1">
    <mergeCell ref="B7:E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E9:G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3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34" customWidth="1"/>
    <col min="2" max="2" width="12.421875" style="34" customWidth="1"/>
    <col min="3" max="3" width="19.28125" style="34" customWidth="1"/>
    <col min="4" max="4" width="20.421875" style="34" customWidth="1"/>
    <col min="5" max="5" width="23.00390625" style="34" customWidth="1"/>
    <col min="6" max="6" width="22.28125" style="34" customWidth="1"/>
    <col min="7" max="7" width="37.421875" style="34" customWidth="1"/>
    <col min="8" max="8" width="37.421875" style="34" bestFit="1" customWidth="1"/>
    <col min="9" max="16384" width="11.421875" style="34" customWidth="1"/>
  </cols>
  <sheetData>
    <row r="3" ht="14.25">
      <c r="A3" s="1" t="s">
        <v>61</v>
      </c>
    </row>
    <row r="4" spans="1:6" ht="14.25">
      <c r="A4" s="71"/>
      <c r="B4" s="17"/>
      <c r="C4" s="17"/>
      <c r="D4" s="17"/>
      <c r="E4" s="17"/>
      <c r="F4" s="17"/>
    </row>
    <row r="5" spans="1:6" ht="14.25">
      <c r="A5" s="71" t="s">
        <v>45</v>
      </c>
      <c r="B5" s="17"/>
      <c r="C5" s="17"/>
      <c r="D5" s="17"/>
      <c r="E5" s="17"/>
      <c r="F5" s="17"/>
    </row>
    <row r="6" spans="1:6" ht="14.25">
      <c r="A6" s="71" t="str">
        <f>'D-Sinies Pag Direc'!A6</f>
        <v>      (entre el 1 de enero y 30 de septiembre de 2022, montos expresados en miles de pesos de septiembre de 2022)</v>
      </c>
      <c r="B6" s="72"/>
      <c r="C6" s="17"/>
      <c r="D6" s="76"/>
      <c r="E6" s="76"/>
      <c r="F6" s="76"/>
    </row>
    <row r="7" spans="1:6" ht="22.5" customHeight="1">
      <c r="A7" s="89"/>
      <c r="B7" s="127" t="s">
        <v>77</v>
      </c>
      <c r="C7" s="127"/>
      <c r="D7" s="11" t="s">
        <v>47</v>
      </c>
      <c r="E7" s="11" t="s">
        <v>48</v>
      </c>
      <c r="F7" s="12" t="s">
        <v>49</v>
      </c>
    </row>
    <row r="8" spans="1:6" ht="14.25">
      <c r="A8" s="17" t="s">
        <v>1</v>
      </c>
      <c r="B8" s="12" t="s">
        <v>50</v>
      </c>
      <c r="C8" s="12" t="s">
        <v>51</v>
      </c>
      <c r="D8" s="11" t="s">
        <v>78</v>
      </c>
      <c r="E8" s="11" t="s">
        <v>52</v>
      </c>
      <c r="F8" s="12" t="s">
        <v>53</v>
      </c>
    </row>
    <row r="9" spans="1:6" ht="14.25">
      <c r="A9" s="17"/>
      <c r="B9" s="85"/>
      <c r="C9" s="86"/>
      <c r="D9" s="11" t="s">
        <v>79</v>
      </c>
      <c r="E9" s="11" t="s">
        <v>54</v>
      </c>
      <c r="F9" s="12" t="s">
        <v>55</v>
      </c>
    </row>
    <row r="10" spans="1:6" ht="15" thickBot="1">
      <c r="A10" s="90"/>
      <c r="B10" s="91" t="s">
        <v>56</v>
      </c>
      <c r="C10" s="91" t="s">
        <v>57</v>
      </c>
      <c r="D10" s="91" t="s">
        <v>58</v>
      </c>
      <c r="E10" s="91" t="s">
        <v>59</v>
      </c>
      <c r="F10" s="91" t="s">
        <v>60</v>
      </c>
    </row>
    <row r="11" spans="1:7" ht="15" thickTop="1">
      <c r="A11" s="52" t="str">
        <f>'D-Sinies Pag Direc'!A10</f>
        <v>Bci</v>
      </c>
      <c r="B11" s="87">
        <f>'D-Sinies Pag Direc'!H10</f>
        <v>8055663</v>
      </c>
      <c r="C11" s="33">
        <v>1258843</v>
      </c>
      <c r="D11" s="33">
        <v>2080596</v>
      </c>
      <c r="E11" s="33">
        <v>3886868</v>
      </c>
      <c r="F11" s="88">
        <f aca="true" t="shared" si="0" ref="F11:F16">SUM(B11:D11)-E11</f>
        <v>7508234</v>
      </c>
      <c r="G11" s="33"/>
    </row>
    <row r="12" spans="1:7" ht="14.25">
      <c r="A12" s="52" t="str">
        <f>'D-Sinies Pag Direc'!A11</f>
        <v>BNP PARIBAS CARDIF</v>
      </c>
      <c r="B12" s="87">
        <f>'D-Sinies Pag Direc'!H11</f>
        <v>461377</v>
      </c>
      <c r="C12" s="33">
        <v>219236</v>
      </c>
      <c r="D12" s="33">
        <v>486524</v>
      </c>
      <c r="E12" s="33">
        <v>481501</v>
      </c>
      <c r="F12" s="88">
        <f t="shared" si="0"/>
        <v>685636</v>
      </c>
      <c r="G12" s="33"/>
    </row>
    <row r="13" spans="1:7" ht="14.25">
      <c r="A13" s="52" t="str">
        <f>'D-Sinies Pag Direc'!A12</f>
        <v>Bupa</v>
      </c>
      <c r="B13" s="87">
        <f>'D-Sinies Pag Direc'!H12</f>
        <v>0</v>
      </c>
      <c r="C13" s="33">
        <v>0</v>
      </c>
      <c r="D13" s="33">
        <v>0</v>
      </c>
      <c r="E13" s="33">
        <v>0</v>
      </c>
      <c r="F13" s="88">
        <f t="shared" si="0"/>
        <v>0</v>
      </c>
      <c r="G13" s="33"/>
    </row>
    <row r="14" spans="1:7" ht="14.25">
      <c r="A14" s="52" t="str">
        <f>'D-Sinies Pag Direc'!A13</f>
        <v>Chubb</v>
      </c>
      <c r="B14" s="87">
        <f>'D-Sinies Pag Direc'!H13</f>
        <v>0</v>
      </c>
      <c r="C14" s="33">
        <v>191720</v>
      </c>
      <c r="D14" s="33">
        <v>229028</v>
      </c>
      <c r="E14" s="33">
        <v>205353</v>
      </c>
      <c r="F14" s="88">
        <f t="shared" si="0"/>
        <v>215395</v>
      </c>
      <c r="G14" s="33"/>
    </row>
    <row r="15" spans="1:7" ht="14.25">
      <c r="A15" s="52" t="str">
        <f>'D-Sinies Pag Direc'!A14</f>
        <v>Consorcio Nacional</v>
      </c>
      <c r="B15" s="87">
        <f>'D-Sinies Pag Direc'!H14</f>
        <v>768371</v>
      </c>
      <c r="C15" s="33">
        <v>112096</v>
      </c>
      <c r="D15" s="33">
        <v>199910</v>
      </c>
      <c r="E15" s="33">
        <v>442759</v>
      </c>
      <c r="F15" s="88">
        <f t="shared" si="0"/>
        <v>637618</v>
      </c>
      <c r="G15" s="33"/>
    </row>
    <row r="16" spans="1:7" ht="14.25">
      <c r="A16" s="52" t="str">
        <f>'D-Sinies Pag Direc'!A15</f>
        <v>FID</v>
      </c>
      <c r="B16" s="87">
        <f>'D-Sinies Pag Direc'!H15</f>
        <v>96978</v>
      </c>
      <c r="C16" s="33">
        <v>40151</v>
      </c>
      <c r="D16" s="33">
        <v>40208</v>
      </c>
      <c r="E16" s="33">
        <v>53048</v>
      </c>
      <c r="F16" s="88">
        <f t="shared" si="0"/>
        <v>124289</v>
      </c>
      <c r="G16" s="33"/>
    </row>
    <row r="17" spans="1:7" ht="14.25">
      <c r="A17" s="52" t="str">
        <f>'D-Sinies Pag Direc'!A16</f>
        <v>HDI</v>
      </c>
      <c r="B17" s="87">
        <f>'D-Sinies Pag Direc'!H16</f>
        <v>6248333</v>
      </c>
      <c r="C17" s="33">
        <v>1805909</v>
      </c>
      <c r="D17" s="33">
        <v>2015685</v>
      </c>
      <c r="E17" s="33">
        <v>2509122</v>
      </c>
      <c r="F17" s="88">
        <f aca="true" t="shared" si="1" ref="F17:F24">SUM(B17:D17)-E17</f>
        <v>7560805</v>
      </c>
      <c r="G17" s="33"/>
    </row>
    <row r="18" spans="1:7" ht="14.25">
      <c r="A18" s="52" t="str">
        <f>'D-Sinies Pag Direc'!A17</f>
        <v>Liberty</v>
      </c>
      <c r="B18" s="87">
        <f>'D-Sinies Pag Direc'!H17</f>
        <v>1087790</v>
      </c>
      <c r="C18" s="33">
        <v>440810</v>
      </c>
      <c r="D18" s="33">
        <v>224460</v>
      </c>
      <c r="E18" s="33">
        <v>718322</v>
      </c>
      <c r="F18" s="88">
        <f t="shared" si="1"/>
        <v>1034738</v>
      </c>
      <c r="G18" s="33"/>
    </row>
    <row r="19" spans="1:7" ht="14.25">
      <c r="A19" s="52" t="str">
        <f>'D-Sinies Pag Direc'!A18</f>
        <v>Mapfre</v>
      </c>
      <c r="B19" s="87">
        <f>'D-Sinies Pag Direc'!H18</f>
        <v>153331</v>
      </c>
      <c r="C19" s="33">
        <v>151694</v>
      </c>
      <c r="D19" s="33">
        <v>69148</v>
      </c>
      <c r="E19" s="33">
        <v>240071</v>
      </c>
      <c r="F19" s="88">
        <f t="shared" si="1"/>
        <v>134102</v>
      </c>
      <c r="G19" s="33"/>
    </row>
    <row r="20" spans="1:7" ht="14.25">
      <c r="A20" s="52" t="str">
        <f>'D-Sinies Pag Direc'!A19</f>
        <v>Mutual de Seguros</v>
      </c>
      <c r="B20" s="87">
        <f>'D-Sinies Pag Direc'!H19</f>
        <v>1966249</v>
      </c>
      <c r="C20" s="33">
        <v>224102</v>
      </c>
      <c r="D20" s="33">
        <v>498239</v>
      </c>
      <c r="E20" s="33">
        <v>624594</v>
      </c>
      <c r="F20" s="88">
        <f t="shared" si="1"/>
        <v>2063996</v>
      </c>
      <c r="G20" s="33"/>
    </row>
    <row r="21" spans="1:7" ht="14.25">
      <c r="A21" s="52" t="str">
        <f>'D-Sinies Pag Direc'!A20</f>
        <v>Porvenir</v>
      </c>
      <c r="B21" s="87">
        <f>'D-Sinies Pag Direc'!H20</f>
        <v>53518</v>
      </c>
      <c r="C21" s="33">
        <v>19853</v>
      </c>
      <c r="D21" s="33">
        <v>10045</v>
      </c>
      <c r="E21" s="33">
        <v>64424</v>
      </c>
      <c r="F21" s="88">
        <f t="shared" si="1"/>
        <v>18992</v>
      </c>
      <c r="G21" s="33"/>
    </row>
    <row r="22" spans="1:7" ht="14.25">
      <c r="A22" s="52" t="str">
        <f>'D-Sinies Pag Direc'!A21</f>
        <v>Renta Nacional</v>
      </c>
      <c r="B22" s="87">
        <f>'D-Sinies Pag Direc'!H21</f>
        <v>464153</v>
      </c>
      <c r="C22" s="33">
        <v>230499</v>
      </c>
      <c r="D22" s="33">
        <v>140249</v>
      </c>
      <c r="E22" s="33">
        <v>83522</v>
      </c>
      <c r="F22" s="88">
        <f>SUM(B22:D22)-E22</f>
        <v>751379</v>
      </c>
      <c r="G22" s="33"/>
    </row>
    <row r="23" spans="1:7" ht="14.25">
      <c r="A23" s="52" t="str">
        <f>'D-Sinies Pag Direc'!A22</f>
        <v>Suramericana</v>
      </c>
      <c r="B23" s="87">
        <f>'D-Sinies Pag Direc'!H22</f>
        <v>6326717</v>
      </c>
      <c r="C23" s="33">
        <v>1339780</v>
      </c>
      <c r="D23" s="33">
        <v>1422036</v>
      </c>
      <c r="E23" s="33">
        <v>1971412</v>
      </c>
      <c r="F23" s="88">
        <f t="shared" si="1"/>
        <v>7117121</v>
      </c>
      <c r="G23" s="33"/>
    </row>
    <row r="24" spans="1:7" ht="14.25">
      <c r="A24" s="52" t="str">
        <f>'D-Sinies Pag Direc'!A23</f>
        <v>Zenit</v>
      </c>
      <c r="B24" s="87">
        <f>'D-Sinies Pag Direc'!H23</f>
        <v>2022107</v>
      </c>
      <c r="C24" s="33">
        <v>241307</v>
      </c>
      <c r="D24" s="33">
        <v>560328</v>
      </c>
      <c r="E24" s="33">
        <v>761728</v>
      </c>
      <c r="F24" s="88">
        <f t="shared" si="1"/>
        <v>2062014</v>
      </c>
      <c r="G24" s="33"/>
    </row>
    <row r="25" spans="1:7" ht="14.25">
      <c r="A25" s="52" t="str">
        <f>'D-Sinies Pag Direc'!A24</f>
        <v>Zurich Chile G (*)</v>
      </c>
      <c r="B25" s="87">
        <f>'D-Sinies Pag Direc'!H24</f>
        <v>9581</v>
      </c>
      <c r="C25" s="33">
        <v>43811</v>
      </c>
      <c r="D25" s="33">
        <v>29552</v>
      </c>
      <c r="E25" s="33">
        <v>39287</v>
      </c>
      <c r="F25" s="88">
        <f>SUM(B25:D25)-E25</f>
        <v>43657</v>
      </c>
      <c r="G25" s="33"/>
    </row>
    <row r="26" spans="1:7" ht="14.25">
      <c r="A26" s="60" t="str">
        <f>'D-Sinies Pag Direc'!A25</f>
        <v>Zurich Santander</v>
      </c>
      <c r="B26" s="92">
        <f>'D-Sinies Pag Direc'!H25</f>
        <v>0</v>
      </c>
      <c r="C26" s="40">
        <v>0</v>
      </c>
      <c r="D26" s="40">
        <v>4272</v>
      </c>
      <c r="E26" s="40">
        <v>0</v>
      </c>
      <c r="F26" s="93">
        <f>SUM(B26:D26)-E26</f>
        <v>4272</v>
      </c>
      <c r="G26" s="33"/>
    </row>
    <row r="27" spans="1:6" s="45" customFormat="1" ht="6">
      <c r="A27" s="78"/>
      <c r="B27" s="78"/>
      <c r="C27" s="79"/>
      <c r="D27" s="79"/>
      <c r="E27" s="79"/>
      <c r="F27" s="80"/>
    </row>
    <row r="28" spans="1:6" ht="14.25">
      <c r="A28" s="17" t="s">
        <v>10</v>
      </c>
      <c r="B28" s="87">
        <f>SUM(B11:B24)</f>
        <v>27704587</v>
      </c>
      <c r="C28" s="87">
        <f>SUM(C11:C24)</f>
        <v>6276000</v>
      </c>
      <c r="D28" s="87">
        <f>SUM(D11:D24)</f>
        <v>7976456</v>
      </c>
      <c r="E28" s="87">
        <f>SUM(E11:E24)</f>
        <v>12042724</v>
      </c>
      <c r="F28" s="88">
        <f>+B28+C28+D28-E28</f>
        <v>29914319</v>
      </c>
    </row>
    <row r="29" spans="1:6" s="45" customFormat="1" ht="6">
      <c r="A29" s="81"/>
      <c r="B29" s="82"/>
      <c r="C29" s="83"/>
      <c r="D29" s="83"/>
      <c r="E29" s="83"/>
      <c r="F29" s="84"/>
    </row>
    <row r="31" spans="1:7" ht="14.25">
      <c r="A31" s="17"/>
      <c r="B31" s="30"/>
      <c r="C31" s="28"/>
      <c r="D31" s="28"/>
      <c r="E31" s="28"/>
      <c r="F31" s="51"/>
      <c r="G31" s="51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  <ignoredErrors>
    <ignoredError sqref="B10:E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3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4.00390625" style="20" customWidth="1"/>
    <col min="2" max="2" width="12.7109375" style="20" customWidth="1"/>
    <col min="3" max="3" width="17.57421875" style="20" customWidth="1"/>
    <col min="4" max="4" width="15.28125" style="20" customWidth="1"/>
    <col min="5" max="5" width="15.00390625" style="20" customWidth="1"/>
    <col min="6" max="6" width="16.8515625" style="20" customWidth="1"/>
    <col min="7" max="7" width="12.7109375" style="20" customWidth="1"/>
    <col min="8" max="8" width="11.7109375" style="20" customWidth="1"/>
    <col min="9" max="9" width="15.7109375" style="20" customWidth="1"/>
    <col min="10" max="10" width="29.7109375" style="20" bestFit="1" customWidth="1"/>
    <col min="11" max="11" width="23.57421875" style="20" bestFit="1" customWidth="1"/>
    <col min="12" max="16384" width="11.421875" style="20" customWidth="1"/>
  </cols>
  <sheetData>
    <row r="1" ht="14.25">
      <c r="A1" s="18"/>
    </row>
    <row r="3" ht="14.25">
      <c r="A3" s="1" t="s">
        <v>61</v>
      </c>
    </row>
    <row r="4" ht="14.25">
      <c r="A4" s="18"/>
    </row>
    <row r="5" spans="1:2" ht="14.25">
      <c r="A5" s="19" t="s">
        <v>0</v>
      </c>
      <c r="B5" s="121"/>
    </row>
    <row r="6" spans="1:9" ht="14.25">
      <c r="A6" s="96" t="str">
        <f>'A-N° Sinies Denun'!$A$6</f>
        <v>      (entre el 1 de enero y  30 de septiembre de 2022)</v>
      </c>
      <c r="B6" s="97"/>
      <c r="C6" s="98"/>
      <c r="D6" s="98"/>
      <c r="E6" s="98"/>
      <c r="F6" s="98"/>
      <c r="G6" s="98"/>
      <c r="H6" s="98"/>
      <c r="I6" s="98"/>
    </row>
    <row r="7" spans="1:2" s="99" customFormat="1" ht="6">
      <c r="A7" s="109"/>
      <c r="B7" s="110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94" t="s">
        <v>84</v>
      </c>
      <c r="G8" s="21" t="s">
        <v>6</v>
      </c>
      <c r="H8" s="21" t="s">
        <v>7</v>
      </c>
      <c r="I8" s="21" t="s">
        <v>8</v>
      </c>
    </row>
    <row r="9" spans="1:9" s="99" customFormat="1" ht="6.75" thickBot="1">
      <c r="A9" s="111"/>
      <c r="B9" s="111"/>
      <c r="C9" s="111"/>
      <c r="D9" s="111"/>
      <c r="E9" s="111"/>
      <c r="F9" s="111"/>
      <c r="G9" s="111"/>
      <c r="H9" s="111"/>
      <c r="I9" s="111"/>
    </row>
    <row r="10" spans="1:9" ht="15" thickTop="1">
      <c r="A10" s="73" t="str">
        <f>'A-N° Sinies Denun'!A10</f>
        <v>Bci</v>
      </c>
      <c r="B10" s="23">
        <v>956754</v>
      </c>
      <c r="C10" s="23">
        <v>684363</v>
      </c>
      <c r="D10" s="33">
        <v>93604</v>
      </c>
      <c r="E10" s="23">
        <v>42312</v>
      </c>
      <c r="F10" s="23">
        <v>41398</v>
      </c>
      <c r="G10" s="23">
        <v>40675</v>
      </c>
      <c r="H10" s="23">
        <v>64517</v>
      </c>
      <c r="I10" s="24">
        <f aca="true" t="shared" si="0" ref="I10:I23">SUM(B10:H10)</f>
        <v>1923623</v>
      </c>
    </row>
    <row r="11" spans="1:9" ht="14.25">
      <c r="A11" s="73" t="str">
        <f>'A-N° Sinies Denun'!A11</f>
        <v>BNP PARIBAS CARDIF</v>
      </c>
      <c r="B11" s="23">
        <v>60999</v>
      </c>
      <c r="C11" s="23">
        <v>4016</v>
      </c>
      <c r="D11" s="33">
        <v>0</v>
      </c>
      <c r="E11" s="23">
        <v>0</v>
      </c>
      <c r="F11" s="23">
        <v>1222</v>
      </c>
      <c r="G11" s="23">
        <v>0</v>
      </c>
      <c r="H11" s="23">
        <v>163</v>
      </c>
      <c r="I11" s="24">
        <f t="shared" si="0"/>
        <v>66400</v>
      </c>
    </row>
    <row r="12" spans="1:9" ht="14.25">
      <c r="A12" s="73" t="str">
        <f>'A-N° Sinies Denun'!A12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>SUM(B12:H12)</f>
        <v>0</v>
      </c>
    </row>
    <row r="13" spans="1:9" ht="14.25">
      <c r="A13" s="73" t="str">
        <f>'A-N° Sinies Denun'!A13</f>
        <v>Chubb</v>
      </c>
      <c r="B13" s="23">
        <v>0</v>
      </c>
      <c r="C13" s="23">
        <v>0</v>
      </c>
      <c r="D13" s="33">
        <v>0</v>
      </c>
      <c r="E13" s="23">
        <v>9414</v>
      </c>
      <c r="F13" s="23">
        <v>0</v>
      </c>
      <c r="G13" s="23">
        <v>0</v>
      </c>
      <c r="H13" s="23">
        <v>0</v>
      </c>
      <c r="I13" s="24">
        <f t="shared" si="0"/>
        <v>9414</v>
      </c>
    </row>
    <row r="14" spans="1:9" ht="14.25">
      <c r="A14" s="73" t="str">
        <f>'A-N° Sinies Denun'!A14</f>
        <v>Consorcio Nacional</v>
      </c>
      <c r="B14" s="23">
        <v>95217</v>
      </c>
      <c r="C14" s="23">
        <v>33533</v>
      </c>
      <c r="D14" s="33">
        <v>23</v>
      </c>
      <c r="E14" s="23">
        <v>253</v>
      </c>
      <c r="F14" s="23">
        <v>4360</v>
      </c>
      <c r="G14" s="23">
        <v>4</v>
      </c>
      <c r="H14" s="23">
        <v>1368</v>
      </c>
      <c r="I14" s="24">
        <f t="shared" si="0"/>
        <v>134758</v>
      </c>
    </row>
    <row r="15" spans="1:9" ht="14.25">
      <c r="A15" s="73" t="str">
        <f>'A-N° Sinies Denun'!A15</f>
        <v>FID</v>
      </c>
      <c r="B15" s="23">
        <v>0</v>
      </c>
      <c r="C15" s="23">
        <v>0</v>
      </c>
      <c r="D15" s="33">
        <v>1556</v>
      </c>
      <c r="E15" s="23">
        <v>1946</v>
      </c>
      <c r="F15" s="23">
        <v>0</v>
      </c>
      <c r="G15" s="23">
        <v>1934</v>
      </c>
      <c r="H15" s="23">
        <v>1622</v>
      </c>
      <c r="I15" s="24">
        <f t="shared" si="0"/>
        <v>7058</v>
      </c>
    </row>
    <row r="16" spans="1:9" ht="14.25">
      <c r="A16" s="73" t="str">
        <f>'A-N° Sinies Denun'!A16</f>
        <v>HDI</v>
      </c>
      <c r="B16" s="23">
        <v>1081284</v>
      </c>
      <c r="C16" s="23">
        <v>242260</v>
      </c>
      <c r="D16" s="33">
        <v>46137</v>
      </c>
      <c r="E16" s="23">
        <v>29540</v>
      </c>
      <c r="F16" s="23">
        <v>66175</v>
      </c>
      <c r="G16" s="23">
        <v>11418</v>
      </c>
      <c r="H16" s="23">
        <v>31343</v>
      </c>
      <c r="I16" s="24">
        <f t="shared" si="0"/>
        <v>1508157</v>
      </c>
    </row>
    <row r="17" spans="1:9" ht="14.25">
      <c r="A17" s="73" t="str">
        <f>'A-N° Sinies Denun'!A17</f>
        <v>Liberty</v>
      </c>
      <c r="B17" s="23">
        <v>18087</v>
      </c>
      <c r="C17" s="23">
        <v>28090</v>
      </c>
      <c r="D17" s="33">
        <v>3507</v>
      </c>
      <c r="E17" s="23">
        <v>19807</v>
      </c>
      <c r="F17" s="23">
        <v>420</v>
      </c>
      <c r="G17" s="23">
        <v>36603</v>
      </c>
      <c r="H17" s="23">
        <v>6511</v>
      </c>
      <c r="I17" s="24">
        <f t="shared" si="0"/>
        <v>113025</v>
      </c>
    </row>
    <row r="18" spans="1:9" ht="14.25">
      <c r="A18" s="73" t="str">
        <f>'A-N° Sinies Denun'!A18</f>
        <v>Mapfre</v>
      </c>
      <c r="B18" s="23">
        <v>14163</v>
      </c>
      <c r="C18" s="23">
        <v>6583</v>
      </c>
      <c r="D18" s="33">
        <v>1764</v>
      </c>
      <c r="E18" s="23">
        <v>1018</v>
      </c>
      <c r="F18" s="23">
        <v>0</v>
      </c>
      <c r="G18" s="23">
        <v>480</v>
      </c>
      <c r="H18" s="23">
        <v>3121</v>
      </c>
      <c r="I18" s="24">
        <f t="shared" si="0"/>
        <v>27129</v>
      </c>
    </row>
    <row r="19" spans="1:9" ht="14.25">
      <c r="A19" s="73" t="str">
        <f>'A-N° Sinies Denun'!A19</f>
        <v>Mutual de Seguros</v>
      </c>
      <c r="B19" s="23">
        <v>209288</v>
      </c>
      <c r="C19" s="23">
        <v>89171</v>
      </c>
      <c r="D19" s="33">
        <v>0</v>
      </c>
      <c r="E19" s="23">
        <v>0</v>
      </c>
      <c r="F19" s="23">
        <v>8291</v>
      </c>
      <c r="G19" s="23">
        <v>0</v>
      </c>
      <c r="H19" s="23">
        <v>7824</v>
      </c>
      <c r="I19" s="24">
        <f>SUM(B19:H19)</f>
        <v>314574</v>
      </c>
    </row>
    <row r="20" spans="1:9" ht="14.25">
      <c r="A20" s="73" t="str">
        <f>'A-N° Sinies Denun'!A20</f>
        <v>Porvenir</v>
      </c>
      <c r="B20" s="23">
        <v>4886</v>
      </c>
      <c r="C20" s="23">
        <v>1856</v>
      </c>
      <c r="D20" s="33">
        <v>1334</v>
      </c>
      <c r="E20" s="23">
        <v>0</v>
      </c>
      <c r="F20" s="23">
        <v>306</v>
      </c>
      <c r="G20" s="23">
        <v>0</v>
      </c>
      <c r="H20" s="23">
        <v>85</v>
      </c>
      <c r="I20" s="24">
        <f t="shared" si="0"/>
        <v>8467</v>
      </c>
    </row>
    <row r="21" spans="1:9" ht="14.25">
      <c r="A21" s="73" t="str">
        <f>'A-N° Sinies Denun'!A21</f>
        <v>Renta Nacional</v>
      </c>
      <c r="B21" s="23">
        <v>108878</v>
      </c>
      <c r="C21" s="23">
        <v>112252</v>
      </c>
      <c r="D21" s="33">
        <v>15939</v>
      </c>
      <c r="E21" s="23">
        <v>4974</v>
      </c>
      <c r="F21" s="23">
        <v>7147</v>
      </c>
      <c r="G21" s="23">
        <v>0</v>
      </c>
      <c r="H21" s="23">
        <v>1668</v>
      </c>
      <c r="I21" s="24">
        <f t="shared" si="0"/>
        <v>250858</v>
      </c>
    </row>
    <row r="22" spans="1:9" ht="14.25">
      <c r="A22" s="73" t="str">
        <f>'A-N° Sinies Denun'!A22</f>
        <v>Suramericana</v>
      </c>
      <c r="B22" s="23">
        <v>1387329</v>
      </c>
      <c r="C22" s="23">
        <v>131432</v>
      </c>
      <c r="D22" s="33">
        <v>9045</v>
      </c>
      <c r="E22" s="23">
        <v>6035</v>
      </c>
      <c r="F22" s="23">
        <v>86437</v>
      </c>
      <c r="G22" s="23">
        <v>4170</v>
      </c>
      <c r="H22" s="23">
        <v>20257</v>
      </c>
      <c r="I22" s="24">
        <f t="shared" si="0"/>
        <v>1644705</v>
      </c>
    </row>
    <row r="23" spans="1:9" ht="14.25">
      <c r="A23" s="73" t="str">
        <f>'A-N° Sinies Denun'!A23</f>
        <v>Zenit</v>
      </c>
      <c r="B23" s="23">
        <v>330801</v>
      </c>
      <c r="C23" s="23">
        <v>87570</v>
      </c>
      <c r="D23" s="33">
        <v>0</v>
      </c>
      <c r="E23" s="23">
        <v>2962</v>
      </c>
      <c r="F23" s="23">
        <v>30459</v>
      </c>
      <c r="G23" s="23">
        <v>0</v>
      </c>
      <c r="H23" s="23">
        <v>2598</v>
      </c>
      <c r="I23" s="24">
        <f t="shared" si="0"/>
        <v>454390</v>
      </c>
    </row>
    <row r="24" spans="1:9" ht="14.25">
      <c r="A24" s="73" t="str">
        <f>'A-N° Sinies Denun'!A24</f>
        <v>Zurich Chile G (*)</v>
      </c>
      <c r="B24" s="23">
        <v>11638</v>
      </c>
      <c r="C24" s="23">
        <v>3572</v>
      </c>
      <c r="D24" s="33">
        <v>0</v>
      </c>
      <c r="E24" s="23">
        <v>0</v>
      </c>
      <c r="F24" s="23">
        <v>87</v>
      </c>
      <c r="G24" s="23">
        <v>0</v>
      </c>
      <c r="H24" s="23">
        <v>104</v>
      </c>
      <c r="I24" s="24">
        <f>SUM(B24:H24)</f>
        <v>15401</v>
      </c>
    </row>
    <row r="25" spans="1:9" ht="14.25">
      <c r="A25" s="124" t="str">
        <f>'A-N° Sinies Denun'!A25</f>
        <v>Zurich Santander</v>
      </c>
      <c r="B25" s="33">
        <v>726</v>
      </c>
      <c r="C25" s="33">
        <v>287</v>
      </c>
      <c r="D25" s="23">
        <v>0</v>
      </c>
      <c r="E25" s="20">
        <v>0</v>
      </c>
      <c r="F25" s="20">
        <v>833</v>
      </c>
      <c r="G25" s="20">
        <v>0</v>
      </c>
      <c r="H25" s="23">
        <v>602</v>
      </c>
      <c r="I25" s="125">
        <f>SUM(B25:H25)</f>
        <v>2448</v>
      </c>
    </row>
    <row r="26" spans="1:9" s="99" customFormat="1" ht="6">
      <c r="A26" s="116"/>
      <c r="B26" s="117"/>
      <c r="C26" s="118"/>
      <c r="D26" s="118"/>
      <c r="E26" s="118"/>
      <c r="F26" s="118"/>
      <c r="G26" s="119"/>
      <c r="H26" s="119"/>
      <c r="I26" s="119"/>
    </row>
    <row r="27" spans="1:9" ht="14.25">
      <c r="A27" s="20" t="s">
        <v>10</v>
      </c>
      <c r="B27" s="22">
        <f aca="true" t="shared" si="1" ref="B27:H27">SUM(B10:B23)</f>
        <v>4267686</v>
      </c>
      <c r="C27" s="22">
        <f t="shared" si="1"/>
        <v>1421126</v>
      </c>
      <c r="D27" s="22">
        <f t="shared" si="1"/>
        <v>172909</v>
      </c>
      <c r="E27" s="22">
        <f t="shared" si="1"/>
        <v>118261</v>
      </c>
      <c r="F27" s="22">
        <f t="shared" si="1"/>
        <v>246215</v>
      </c>
      <c r="G27" s="22">
        <f t="shared" si="1"/>
        <v>95284</v>
      </c>
      <c r="H27" s="22">
        <f t="shared" si="1"/>
        <v>141077</v>
      </c>
      <c r="I27" s="22">
        <f>SUM(I10:I23)</f>
        <v>6462558</v>
      </c>
    </row>
    <row r="28" spans="1:9" s="99" customFormat="1" ht="12.75" customHeight="1">
      <c r="A28" s="100"/>
      <c r="B28" s="101"/>
      <c r="C28" s="102"/>
      <c r="D28" s="102"/>
      <c r="E28" s="102"/>
      <c r="F28" s="102"/>
      <c r="G28" s="103"/>
      <c r="H28" s="104"/>
      <c r="I28" s="104"/>
    </row>
    <row r="30" spans="2:5" ht="14.25">
      <c r="B30" s="33"/>
      <c r="C30" s="95"/>
      <c r="E30" s="23"/>
    </row>
    <row r="31" spans="2:5" ht="14.25">
      <c r="B31" s="33"/>
      <c r="C31" s="95"/>
      <c r="E31" s="23"/>
    </row>
    <row r="32" spans="2:5" ht="14.25">
      <c r="B32" s="33"/>
      <c r="C32" s="95"/>
      <c r="E32" s="23"/>
    </row>
    <row r="33" ht="14.25">
      <c r="B33" s="23"/>
    </row>
    <row r="37" ht="14.25">
      <c r="B37" s="23"/>
    </row>
    <row r="38" ht="14.25">
      <c r="B38" s="23"/>
    </row>
    <row r="39" ht="14.25">
      <c r="B39" s="2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3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34" customWidth="1"/>
    <col min="2" max="9" width="15.57421875" style="34" customWidth="1"/>
    <col min="10" max="16384" width="11.421875" style="34" customWidth="1"/>
  </cols>
  <sheetData>
    <row r="3" ht="14.25">
      <c r="A3" s="1" t="s">
        <v>61</v>
      </c>
    </row>
    <row r="5" spans="1:9" ht="14.25">
      <c r="A5" s="18" t="s">
        <v>11</v>
      </c>
      <c r="B5" s="19"/>
      <c r="C5" s="20"/>
      <c r="D5" s="20"/>
      <c r="E5" s="20"/>
      <c r="F5" s="20"/>
      <c r="G5" s="20"/>
      <c r="H5" s="20"/>
      <c r="I5" s="20"/>
    </row>
    <row r="6" spans="1:9" ht="14.25">
      <c r="A6" s="96" t="str">
        <f>'D-Sinies Pag Direc'!$A$6</f>
        <v>      (entre el 1 de enero y 30 de septiembre de 2022, montos expresados en miles de pesos de septiembre de 2022)</v>
      </c>
      <c r="B6" s="97"/>
      <c r="C6" s="98"/>
      <c r="D6" s="98"/>
      <c r="E6" s="98"/>
      <c r="F6" s="98"/>
      <c r="G6" s="98"/>
      <c r="H6" s="98"/>
      <c r="I6" s="98"/>
    </row>
    <row r="7" spans="1:9" s="45" customFormat="1" ht="6">
      <c r="A7" s="109"/>
      <c r="B7" s="110"/>
      <c r="C7" s="99"/>
      <c r="D7" s="99"/>
      <c r="E7" s="99"/>
      <c r="F7" s="99"/>
      <c r="G7" s="99"/>
      <c r="H7" s="99"/>
      <c r="I7" s="99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84</v>
      </c>
      <c r="G8" s="21" t="s">
        <v>6</v>
      </c>
      <c r="H8" s="21" t="s">
        <v>7</v>
      </c>
      <c r="I8" s="21" t="s">
        <v>8</v>
      </c>
    </row>
    <row r="9" spans="1:9" s="45" customFormat="1" ht="6.75" thickBot="1">
      <c r="A9" s="111"/>
      <c r="B9" s="111"/>
      <c r="C9" s="111"/>
      <c r="D9" s="111"/>
      <c r="E9" s="111"/>
      <c r="F9" s="111"/>
      <c r="G9" s="111"/>
      <c r="H9" s="111"/>
      <c r="I9" s="111"/>
    </row>
    <row r="10" spans="1:9" ht="15" thickTop="1">
      <c r="A10" s="52" t="str">
        <f>'F-N° Seg Contrat'!A10</f>
        <v>Bci</v>
      </c>
      <c r="B10" s="33">
        <v>6215859</v>
      </c>
      <c r="C10" s="33">
        <v>5712388</v>
      </c>
      <c r="D10" s="33">
        <v>2056460</v>
      </c>
      <c r="E10" s="33">
        <v>1622939</v>
      </c>
      <c r="F10" s="33">
        <v>1673106</v>
      </c>
      <c r="G10" s="33">
        <v>917309</v>
      </c>
      <c r="H10" s="33">
        <v>463030</v>
      </c>
      <c r="I10" s="24">
        <f aca="true" t="shared" si="0" ref="I10:I15">SUM(B10:H10)</f>
        <v>18661091</v>
      </c>
    </row>
    <row r="11" spans="1:9" ht="14.25">
      <c r="A11" s="52" t="str">
        <f>'F-N° Seg Contrat'!A11</f>
        <v>BNP PARIBAS CARDIF</v>
      </c>
      <c r="B11" s="33">
        <v>264894</v>
      </c>
      <c r="C11" s="33">
        <v>29179</v>
      </c>
      <c r="D11" s="33">
        <v>0</v>
      </c>
      <c r="E11" s="33">
        <v>0</v>
      </c>
      <c r="F11" s="33">
        <v>39485</v>
      </c>
      <c r="G11" s="33">
        <v>0</v>
      </c>
      <c r="H11" s="33">
        <v>644</v>
      </c>
      <c r="I11" s="24">
        <f t="shared" si="0"/>
        <v>334202</v>
      </c>
    </row>
    <row r="12" spans="1:9" ht="14.25">
      <c r="A12" s="52" t="str">
        <f>'F-N° Seg Contrat'!A12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 t="shared" si="0"/>
        <v>0</v>
      </c>
    </row>
    <row r="13" spans="1:9" ht="14.25">
      <c r="A13" s="52" t="str">
        <f>'F-N° Seg Contrat'!A13</f>
        <v>Chubb</v>
      </c>
      <c r="B13" s="33">
        <v>0</v>
      </c>
      <c r="C13" s="33">
        <v>0</v>
      </c>
      <c r="D13" s="33">
        <v>0</v>
      </c>
      <c r="E13" s="33">
        <v>1565720</v>
      </c>
      <c r="F13" s="33">
        <v>0</v>
      </c>
      <c r="G13" s="33">
        <v>0</v>
      </c>
      <c r="H13" s="33">
        <v>0</v>
      </c>
      <c r="I13" s="24">
        <f t="shared" si="0"/>
        <v>1565720</v>
      </c>
    </row>
    <row r="14" spans="1:9" ht="14.25">
      <c r="A14" s="52" t="str">
        <f>'F-N° Seg Contrat'!A14</f>
        <v>Consorcio Nacional</v>
      </c>
      <c r="B14" s="33">
        <v>467896</v>
      </c>
      <c r="C14" s="33">
        <v>292977</v>
      </c>
      <c r="D14" s="33">
        <v>355</v>
      </c>
      <c r="E14" s="33">
        <v>5817</v>
      </c>
      <c r="F14" s="33">
        <v>163601</v>
      </c>
      <c r="G14" s="33">
        <v>84</v>
      </c>
      <c r="H14" s="33">
        <v>7090</v>
      </c>
      <c r="I14" s="24">
        <f t="shared" si="0"/>
        <v>937820</v>
      </c>
    </row>
    <row r="15" spans="1:9" ht="14.25">
      <c r="A15" s="52" t="str">
        <f>'F-N° Seg Contrat'!A15</f>
        <v>FID</v>
      </c>
      <c r="B15" s="33">
        <v>0</v>
      </c>
      <c r="C15" s="33">
        <v>0</v>
      </c>
      <c r="D15" s="33">
        <v>34986</v>
      </c>
      <c r="E15" s="33">
        <v>170097</v>
      </c>
      <c r="F15" s="33">
        <v>0</v>
      </c>
      <c r="G15" s="33">
        <v>39662</v>
      </c>
      <c r="H15" s="33">
        <v>15217</v>
      </c>
      <c r="I15" s="24">
        <f t="shared" si="0"/>
        <v>259962</v>
      </c>
    </row>
    <row r="16" spans="1:9" ht="14.25">
      <c r="A16" s="52" t="str">
        <f>'F-N° Seg Contrat'!A16</f>
        <v>HDI</v>
      </c>
      <c r="B16" s="33">
        <v>6445331</v>
      </c>
      <c r="C16" s="33">
        <v>2351677</v>
      </c>
      <c r="D16" s="33">
        <v>964324</v>
      </c>
      <c r="E16" s="33">
        <v>975492</v>
      </c>
      <c r="F16" s="33">
        <v>2630950</v>
      </c>
      <c r="G16" s="33">
        <v>234421</v>
      </c>
      <c r="H16" s="33">
        <v>202816</v>
      </c>
      <c r="I16" s="24">
        <f aca="true" t="shared" si="1" ref="I16:I23">SUM(B16:H16)</f>
        <v>13805011</v>
      </c>
    </row>
    <row r="17" spans="1:9" ht="14.25">
      <c r="A17" s="52" t="str">
        <f>'F-N° Seg Contrat'!A17</f>
        <v>Liberty</v>
      </c>
      <c r="B17" s="33">
        <v>252207</v>
      </c>
      <c r="C17" s="33">
        <v>251661</v>
      </c>
      <c r="D17" s="33">
        <v>52975</v>
      </c>
      <c r="E17" s="33">
        <v>1301682</v>
      </c>
      <c r="F17" s="33">
        <v>18345</v>
      </c>
      <c r="G17" s="33">
        <v>769211</v>
      </c>
      <c r="H17" s="33">
        <v>70229</v>
      </c>
      <c r="I17" s="24">
        <f t="shared" si="1"/>
        <v>2716310</v>
      </c>
    </row>
    <row r="18" spans="1:9" ht="14.25">
      <c r="A18" s="52" t="str">
        <f>'F-N° Seg Contrat'!A18</f>
        <v>Mapfre</v>
      </c>
      <c r="B18" s="33">
        <v>136740</v>
      </c>
      <c r="C18" s="33">
        <v>62150</v>
      </c>
      <c r="D18" s="33">
        <v>32651</v>
      </c>
      <c r="E18" s="33">
        <v>21531</v>
      </c>
      <c r="F18" s="33">
        <v>0</v>
      </c>
      <c r="G18" s="33">
        <v>14349</v>
      </c>
      <c r="H18" s="33">
        <v>48415</v>
      </c>
      <c r="I18" s="24">
        <f t="shared" si="1"/>
        <v>315836</v>
      </c>
    </row>
    <row r="19" spans="1:9" ht="14.25">
      <c r="A19" s="52" t="str">
        <f>'F-N° Seg Contrat'!A19</f>
        <v>Mutual de Seguros</v>
      </c>
      <c r="B19" s="33">
        <v>2185319</v>
      </c>
      <c r="C19" s="33">
        <v>1117568</v>
      </c>
      <c r="D19" s="33">
        <v>0</v>
      </c>
      <c r="E19" s="33">
        <v>0</v>
      </c>
      <c r="F19" s="33">
        <v>384397</v>
      </c>
      <c r="G19" s="33">
        <v>0</v>
      </c>
      <c r="H19" s="33">
        <v>82198</v>
      </c>
      <c r="I19" s="24">
        <f t="shared" si="1"/>
        <v>3769482</v>
      </c>
    </row>
    <row r="20" spans="1:9" ht="14.25">
      <c r="A20" s="52" t="str">
        <f>'F-N° Seg Contrat'!A20</f>
        <v>Porvenir</v>
      </c>
      <c r="B20" s="33">
        <v>47285</v>
      </c>
      <c r="C20" s="33">
        <v>20837</v>
      </c>
      <c r="D20" s="33">
        <v>16297</v>
      </c>
      <c r="E20" s="33">
        <v>0</v>
      </c>
      <c r="F20" s="33">
        <v>12530</v>
      </c>
      <c r="G20" s="33">
        <v>0</v>
      </c>
      <c r="H20" s="33">
        <v>1673</v>
      </c>
      <c r="I20" s="24">
        <f t="shared" si="1"/>
        <v>98622</v>
      </c>
    </row>
    <row r="21" spans="1:9" ht="14.25">
      <c r="A21" s="52" t="str">
        <f>'F-N° Seg Contrat'!A21</f>
        <v>Renta Nacional</v>
      </c>
      <c r="B21" s="33">
        <v>690187</v>
      </c>
      <c r="C21" s="33">
        <v>930953</v>
      </c>
      <c r="D21" s="33">
        <v>253799</v>
      </c>
      <c r="E21" s="33">
        <v>320758</v>
      </c>
      <c r="F21" s="33">
        <v>309773</v>
      </c>
      <c r="G21" s="33">
        <v>0</v>
      </c>
      <c r="H21" s="33">
        <v>15650</v>
      </c>
      <c r="I21" s="24">
        <f>SUM(B21:H21)</f>
        <v>2521120</v>
      </c>
    </row>
    <row r="22" spans="1:9" ht="14.25">
      <c r="A22" s="52" t="str">
        <f>'F-N° Seg Contrat'!A22</f>
        <v>Suramericana</v>
      </c>
      <c r="B22" s="33">
        <v>7169080</v>
      </c>
      <c r="C22" s="33">
        <v>1375767</v>
      </c>
      <c r="D22" s="33">
        <v>170098</v>
      </c>
      <c r="E22" s="33">
        <v>111367</v>
      </c>
      <c r="F22" s="33">
        <v>3028939</v>
      </c>
      <c r="G22" s="33">
        <v>90797</v>
      </c>
      <c r="H22" s="33">
        <v>156786</v>
      </c>
      <c r="I22" s="24">
        <f t="shared" si="1"/>
        <v>12102834</v>
      </c>
    </row>
    <row r="23" spans="1:9" ht="16.5" customHeight="1">
      <c r="A23" s="52" t="str">
        <f>'F-N° Seg Contrat'!A23</f>
        <v>Zenit</v>
      </c>
      <c r="B23" s="33">
        <v>1560686</v>
      </c>
      <c r="C23" s="33">
        <v>658557</v>
      </c>
      <c r="D23" s="33">
        <v>0</v>
      </c>
      <c r="E23" s="33">
        <v>45125</v>
      </c>
      <c r="F23" s="33">
        <v>1021181</v>
      </c>
      <c r="G23" s="33">
        <v>0</v>
      </c>
      <c r="H23" s="33">
        <v>10563</v>
      </c>
      <c r="I23" s="24">
        <f t="shared" si="1"/>
        <v>3296112</v>
      </c>
    </row>
    <row r="24" spans="1:9" ht="16.5" customHeight="1">
      <c r="A24" s="52" t="str">
        <f>'F-N° Seg Contrat'!A24</f>
        <v>Zurich Chile G (*)</v>
      </c>
      <c r="B24" s="33">
        <v>64250</v>
      </c>
      <c r="C24" s="33">
        <v>28164</v>
      </c>
      <c r="D24" s="33">
        <v>0</v>
      </c>
      <c r="E24" s="33">
        <v>0</v>
      </c>
      <c r="F24" s="33">
        <v>4156</v>
      </c>
      <c r="G24" s="33">
        <v>0</v>
      </c>
      <c r="H24" s="33">
        <v>1677</v>
      </c>
      <c r="I24" s="24">
        <f>SUM(B24:H24)</f>
        <v>98247</v>
      </c>
    </row>
    <row r="25" spans="1:9" ht="16.5" customHeight="1">
      <c r="A25" s="60" t="str">
        <f>'F-N° Seg Contrat'!A25</f>
        <v>Zurich Santander</v>
      </c>
      <c r="B25" s="33">
        <v>3613</v>
      </c>
      <c r="C25" s="33">
        <v>2183</v>
      </c>
      <c r="D25" s="33">
        <v>0</v>
      </c>
      <c r="E25" s="33">
        <v>0</v>
      </c>
      <c r="F25" s="33">
        <v>26842</v>
      </c>
      <c r="G25" s="33">
        <v>0</v>
      </c>
      <c r="H25" s="34">
        <v>3404</v>
      </c>
      <c r="I25" s="24">
        <f>SUM(B25:H25)</f>
        <v>36042</v>
      </c>
    </row>
    <row r="26" spans="1:9" s="45" customFormat="1" ht="11.25" customHeight="1">
      <c r="A26" s="99"/>
      <c r="B26" s="113"/>
      <c r="C26" s="114"/>
      <c r="D26" s="114"/>
      <c r="E26" s="114"/>
      <c r="F26" s="114"/>
      <c r="G26" s="115"/>
      <c r="H26" s="115"/>
      <c r="I26" s="115"/>
    </row>
    <row r="27" spans="1:9" ht="14.25">
      <c r="A27" s="20" t="s">
        <v>10</v>
      </c>
      <c r="B27" s="22">
        <f aca="true" t="shared" si="2" ref="B27:I27">SUM(B10:B23)</f>
        <v>25435484</v>
      </c>
      <c r="C27" s="23">
        <f t="shared" si="2"/>
        <v>12803714</v>
      </c>
      <c r="D27" s="23">
        <f t="shared" si="2"/>
        <v>3581945</v>
      </c>
      <c r="E27" s="23">
        <f t="shared" si="2"/>
        <v>6140528</v>
      </c>
      <c r="F27" s="23">
        <f t="shared" si="2"/>
        <v>9282307</v>
      </c>
      <c r="G27" s="24">
        <f t="shared" si="2"/>
        <v>2065833</v>
      </c>
      <c r="H27" s="24">
        <f t="shared" si="2"/>
        <v>1074311</v>
      </c>
      <c r="I27" s="24">
        <f t="shared" si="2"/>
        <v>60384122</v>
      </c>
    </row>
    <row r="28" spans="1:9" s="45" customFormat="1" ht="6">
      <c r="A28" s="104"/>
      <c r="B28" s="105"/>
      <c r="C28" s="102"/>
      <c r="D28" s="102"/>
      <c r="E28" s="102"/>
      <c r="F28" s="102"/>
      <c r="G28" s="103"/>
      <c r="H28" s="103"/>
      <c r="I28" s="103"/>
    </row>
    <row r="30" spans="2:7" ht="14.25">
      <c r="B30" s="33"/>
      <c r="C30" s="33"/>
      <c r="D30" s="33"/>
      <c r="E30" s="33"/>
      <c r="F30" s="33"/>
      <c r="G30" s="33"/>
    </row>
    <row r="31" spans="2:7" ht="14.25">
      <c r="B31" s="33"/>
      <c r="C31" s="33"/>
      <c r="D31" s="33"/>
      <c r="E31" s="33"/>
      <c r="F31" s="33"/>
      <c r="G31" s="33"/>
    </row>
    <row r="32" spans="2:7" ht="14.25">
      <c r="B32" s="33"/>
      <c r="C32" s="33"/>
      <c r="D32" s="33"/>
      <c r="E32" s="33"/>
      <c r="F32" s="33"/>
      <c r="G32" s="33"/>
    </row>
    <row r="33" spans="2:7" ht="14.25">
      <c r="B33" s="33"/>
      <c r="C33" s="33"/>
      <c r="D33" s="33"/>
      <c r="E33" s="33"/>
      <c r="F33" s="33"/>
      <c r="G33" s="33"/>
    </row>
    <row r="34" spans="2:7" ht="14.25">
      <c r="B34" s="33"/>
      <c r="C34" s="33"/>
      <c r="D34" s="33"/>
      <c r="E34" s="33"/>
      <c r="F34" s="33"/>
      <c r="G34" s="33"/>
    </row>
    <row r="35" spans="2:7" ht="14.25">
      <c r="B35" s="33"/>
      <c r="C35" s="33"/>
      <c r="D35" s="33"/>
      <c r="E35" s="33"/>
      <c r="F35" s="33"/>
      <c r="G35" s="33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L4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2.421875" style="34" customWidth="1"/>
    <col min="2" max="2" width="11.7109375" style="34" customWidth="1"/>
    <col min="3" max="3" width="13.140625" style="34" customWidth="1"/>
    <col min="4" max="4" width="22.00390625" style="34" customWidth="1"/>
    <col min="5" max="5" width="13.8515625" style="34" customWidth="1"/>
    <col min="6" max="6" width="14.140625" style="34" customWidth="1"/>
    <col min="7" max="8" width="11.7109375" style="34" customWidth="1"/>
    <col min="9" max="9" width="12.57421875" style="34" customWidth="1"/>
    <col min="10" max="11" width="11.421875" style="34" customWidth="1"/>
    <col min="12" max="12" width="12.421875" style="34" bestFit="1" customWidth="1"/>
    <col min="13" max="16384" width="11.421875" style="34" customWidth="1"/>
  </cols>
  <sheetData>
    <row r="3" ht="14.25">
      <c r="A3" s="1" t="s">
        <v>61</v>
      </c>
    </row>
    <row r="5" spans="1:9" ht="14.25">
      <c r="A5" s="18" t="s">
        <v>12</v>
      </c>
      <c r="B5" s="20"/>
      <c r="C5" s="20"/>
      <c r="D5" s="20"/>
      <c r="E5" s="20"/>
      <c r="F5" s="20"/>
      <c r="G5" s="20"/>
      <c r="H5" s="20"/>
      <c r="I5" s="20"/>
    </row>
    <row r="6" spans="1:9" ht="14.25">
      <c r="A6" s="96" t="s">
        <v>98</v>
      </c>
      <c r="B6" s="97"/>
      <c r="C6" s="98"/>
      <c r="D6" s="98"/>
      <c r="E6" s="98"/>
      <c r="F6" s="98"/>
      <c r="G6" s="98"/>
      <c r="H6" s="98"/>
      <c r="I6" s="98"/>
    </row>
    <row r="7" spans="1:9" s="45" customFormat="1" ht="6">
      <c r="A7" s="109"/>
      <c r="B7" s="110"/>
      <c r="C7" s="99"/>
      <c r="D7" s="99"/>
      <c r="E7" s="99"/>
      <c r="F7" s="99"/>
      <c r="G7" s="99"/>
      <c r="H7" s="99"/>
      <c r="I7" s="99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84</v>
      </c>
      <c r="G8" s="21" t="s">
        <v>6</v>
      </c>
      <c r="H8" s="21" t="s">
        <v>7</v>
      </c>
      <c r="I8" s="21" t="s">
        <v>83</v>
      </c>
    </row>
    <row r="9" spans="1:9" s="45" customFormat="1" ht="6.75" thickBot="1">
      <c r="A9" s="111"/>
      <c r="B9" s="111"/>
      <c r="C9" s="111"/>
      <c r="D9" s="111"/>
      <c r="E9" s="111"/>
      <c r="F9" s="111"/>
      <c r="G9" s="111"/>
      <c r="H9" s="111"/>
      <c r="I9" s="111"/>
    </row>
    <row r="10" spans="1:11" ht="15" thickTop="1">
      <c r="A10" s="52" t="str">
        <f>'F-N° Seg Contrat'!A10</f>
        <v>Bci</v>
      </c>
      <c r="B10" s="25">
        <f>IF('F-N° Seg Contrat'!B10=0,"  0",'G-Prima Tot x Tip V'!B10/'F-N° Seg Contrat'!B10*1000)</f>
        <v>6496.820499313303</v>
      </c>
      <c r="C10" s="25">
        <f>IF('F-N° Seg Contrat'!C10=0,"  0",'G-Prima Tot x Tip V'!C10/'F-N° Seg Contrat'!C10*1000)</f>
        <v>8347.014669115659</v>
      </c>
      <c r="D10" s="25">
        <f>IF('F-N° Seg Contrat'!D10=0,"  0",'G-Prima Tot x Tip V'!D10/'F-N° Seg Contrat'!D10*1000)</f>
        <v>21969.787615913847</v>
      </c>
      <c r="E10" s="25">
        <f>IF('F-N° Seg Contrat'!E10=0,"  0",'G-Prima Tot x Tip V'!E10/'F-N° Seg Contrat'!E10*1000)</f>
        <v>38356.470977500474</v>
      </c>
      <c r="F10" s="25">
        <f>IF('F-N° Seg Contrat'!F10=0,"  0",'G-Prima Tot x Tip V'!F10/'F-N° Seg Contrat'!F10*1000)</f>
        <v>40415.14082805933</v>
      </c>
      <c r="G10" s="25">
        <f>IF('F-N° Seg Contrat'!G10=0,"  0",'G-Prima Tot x Tip V'!G10/'F-N° Seg Contrat'!G10*1000)</f>
        <v>22552.157344806394</v>
      </c>
      <c r="H10" s="25">
        <f>IF('F-N° Seg Contrat'!H10=0,"  0",'G-Prima Tot x Tip V'!H10/'F-N° Seg Contrat'!H10*1000)</f>
        <v>7176.868112280485</v>
      </c>
      <c r="I10" s="25">
        <f>IF('F-N° Seg Contrat'!I10=0,"  0",'G-Prima Tot x Tip V'!I10/'F-N° Seg Contrat'!I10*1000)</f>
        <v>9701.012620456295</v>
      </c>
      <c r="K10" s="33"/>
    </row>
    <row r="11" spans="1:9" ht="14.25">
      <c r="A11" s="52" t="str">
        <f>'F-N° Seg Contrat'!A11</f>
        <v>BNP PARIBAS CARDIF</v>
      </c>
      <c r="B11" s="25">
        <f>IF('F-N° Seg Contrat'!B11=0,"  0",'G-Prima Tot x Tip V'!B11/'F-N° Seg Contrat'!B11*1000)</f>
        <v>4342.595780258693</v>
      </c>
      <c r="C11" s="25">
        <f>IF('F-N° Seg Contrat'!C11=0,"  0",'G-Prima Tot x Tip V'!C11/'F-N° Seg Contrat'!C11*1000)</f>
        <v>7265.687250996016</v>
      </c>
      <c r="D11" s="25" t="str">
        <f>IF('F-N° Seg Contrat'!D11=0,"  0",'G-Prima Tot x Tip V'!D11/'F-N° Seg Contrat'!D11*1000)</f>
        <v>  0</v>
      </c>
      <c r="E11" s="25" t="str">
        <f>IF('F-N° Seg Contrat'!E11=0,"  0",'G-Prima Tot x Tip V'!E11/'F-N° Seg Contrat'!E11*1000)</f>
        <v>  0</v>
      </c>
      <c r="F11" s="25">
        <f>IF('F-N° Seg Contrat'!F11=0,"  0",'G-Prima Tot x Tip V'!F11/'F-N° Seg Contrat'!F11*1000)</f>
        <v>32311.783960720128</v>
      </c>
      <c r="G11" s="25" t="str">
        <f>IF('F-N° Seg Contrat'!G11=0,"  0",'G-Prima Tot x Tip V'!G11/'F-N° Seg Contrat'!G11*1000)</f>
        <v>  0</v>
      </c>
      <c r="H11" s="25">
        <f>IF('F-N° Seg Contrat'!H11=0,"  0",'G-Prima Tot x Tip V'!H11/'F-N° Seg Contrat'!H11*1000)</f>
        <v>3950.9202453987727</v>
      </c>
      <c r="I11" s="25">
        <f>IF('F-N° Seg Contrat'!I11=0,"  0",'G-Prima Tot x Tip V'!I11/'F-N° Seg Contrat'!I11*1000)</f>
        <v>5033.16265060241</v>
      </c>
    </row>
    <row r="12" spans="1:9" ht="14.25">
      <c r="A12" s="52" t="str">
        <f>'F-N° Seg Contrat'!A12</f>
        <v>Bupa</v>
      </c>
      <c r="B12" s="25" t="str">
        <f>IF('F-N° Seg Contrat'!B12=0,"  0",'G-Prima Tot x Tip V'!B12/'F-N° Seg Contrat'!B12*1000)</f>
        <v>  0</v>
      </c>
      <c r="C12" s="25" t="str">
        <f>IF('F-N° Seg Contrat'!C12=0,"  0",'G-Prima Tot x Tip V'!C12/'F-N° Seg Contrat'!C12*1000)</f>
        <v>  0</v>
      </c>
      <c r="D12" s="25" t="str">
        <f>IF('F-N° Seg Contrat'!D12=0,"  0",'G-Prima Tot x Tip V'!D12/'F-N° Seg Contrat'!D12*1000)</f>
        <v>  0</v>
      </c>
      <c r="E12" s="25" t="str">
        <f>IF('F-N° Seg Contrat'!E12=0,"  0",'G-Prima Tot x Tip V'!E12/'F-N° Seg Contrat'!E12*1000)</f>
        <v>  0</v>
      </c>
      <c r="F12" s="25" t="str">
        <f>IF('F-N° Seg Contrat'!F12=0,"  0",'G-Prima Tot x Tip V'!F12/'F-N° Seg Contrat'!F12*1000)</f>
        <v>  0</v>
      </c>
      <c r="G12" s="25" t="str">
        <f>IF('F-N° Seg Contrat'!G12=0,"  0",'G-Prima Tot x Tip V'!G12/'F-N° Seg Contrat'!G12*1000)</f>
        <v>  0</v>
      </c>
      <c r="H12" s="25" t="str">
        <f>IF('F-N° Seg Contrat'!H12=0,"  0",'G-Prima Tot x Tip V'!H12/'F-N° Seg Contrat'!H12*1000)</f>
        <v>  0</v>
      </c>
      <c r="I12" s="25" t="str">
        <f>IF('F-N° Seg Contrat'!I12=0,"  0",'G-Prima Tot x Tip V'!I12/'F-N° Seg Contrat'!I12*1000)</f>
        <v>  0</v>
      </c>
    </row>
    <row r="13" spans="1:12" ht="14.25">
      <c r="A13" s="52" t="str">
        <f>'F-N° Seg Contrat'!A13</f>
        <v>Chubb</v>
      </c>
      <c r="B13" s="25" t="str">
        <f>IF('F-N° Seg Contrat'!B13=0,"  0",'G-Prima Tot x Tip V'!B13/'F-N° Seg Contrat'!B13*1000)</f>
        <v>  0</v>
      </c>
      <c r="C13" s="25" t="str">
        <f>IF('F-N° Seg Contrat'!C13=0,"  0",'G-Prima Tot x Tip V'!C13/'F-N° Seg Contrat'!C13*1000)</f>
        <v>  0</v>
      </c>
      <c r="D13" s="25" t="str">
        <f>IF('F-N° Seg Contrat'!D13=0,"  0",'G-Prima Tot x Tip V'!D13/'F-N° Seg Contrat'!D13*1000)</f>
        <v>  0</v>
      </c>
      <c r="E13" s="25">
        <f>IF('F-N° Seg Contrat'!E13=0,"  0",'G-Prima Tot x Tip V'!E13/'F-N° Seg Contrat'!E13*1000)</f>
        <v>166318.24941576374</v>
      </c>
      <c r="F13" s="25" t="str">
        <f>IF('F-N° Seg Contrat'!F13=0,"  0",'G-Prima Tot x Tip V'!F13/'F-N° Seg Contrat'!F13*1000)</f>
        <v>  0</v>
      </c>
      <c r="G13" s="25" t="str">
        <f>IF('F-N° Seg Contrat'!G13=0,"  0",'G-Prima Tot x Tip V'!G13/'F-N° Seg Contrat'!G13*1000)</f>
        <v>  0</v>
      </c>
      <c r="H13" s="25" t="str">
        <f>IF('F-N° Seg Contrat'!H13=0,"  0",'G-Prima Tot x Tip V'!H13/'F-N° Seg Contrat'!H13*1000)</f>
        <v>  0</v>
      </c>
      <c r="I13" s="25">
        <f>IF('F-N° Seg Contrat'!I13=0,"  0",'G-Prima Tot x Tip V'!I13/'F-N° Seg Contrat'!I13*1000)</f>
        <v>166318.24941576374</v>
      </c>
      <c r="L13" s="33"/>
    </row>
    <row r="14" spans="1:12" ht="14.25">
      <c r="A14" s="52" t="str">
        <f>'F-N° Seg Contrat'!A14</f>
        <v>Consorcio Nacional</v>
      </c>
      <c r="B14" s="25">
        <f>IF('F-N° Seg Contrat'!B14=0,"  0",'G-Prima Tot x Tip V'!B14/'F-N° Seg Contrat'!B14*1000)</f>
        <v>4913.996450213723</v>
      </c>
      <c r="C14" s="25">
        <f>IF('F-N° Seg Contrat'!C14=0,"  0",'G-Prima Tot x Tip V'!C14/'F-N° Seg Contrat'!C14*1000)</f>
        <v>8736.975516655235</v>
      </c>
      <c r="D14" s="25">
        <f>IF('F-N° Seg Contrat'!D14=0,"  0",'G-Prima Tot x Tip V'!D14/'F-N° Seg Contrat'!D14*1000)</f>
        <v>15434.782608695652</v>
      </c>
      <c r="E14" s="25">
        <f>IF('F-N° Seg Contrat'!E14=0,"  0",'G-Prima Tot x Tip V'!E14/'F-N° Seg Contrat'!E14*1000)</f>
        <v>22992.09486166008</v>
      </c>
      <c r="F14" s="25">
        <f>IF('F-N° Seg Contrat'!F14=0,"  0",'G-Prima Tot x Tip V'!F14/'F-N° Seg Contrat'!F14*1000)</f>
        <v>37523.16513761468</v>
      </c>
      <c r="G14" s="25">
        <f>IF('F-N° Seg Contrat'!G14=0,"  0",'G-Prima Tot x Tip V'!G14/'F-N° Seg Contrat'!G14*1000)</f>
        <v>21000</v>
      </c>
      <c r="H14" s="25">
        <f>IF('F-N° Seg Contrat'!H14=0,"  0",'G-Prima Tot x Tip V'!H14/'F-N° Seg Contrat'!H14*1000)</f>
        <v>5182.748538011696</v>
      </c>
      <c r="I14" s="25">
        <f>IF('F-N° Seg Contrat'!I14=0,"  0",'G-Prima Tot x Tip V'!I14/'F-N° Seg Contrat'!I14*1000)</f>
        <v>6959.289986494308</v>
      </c>
      <c r="L14" s="33"/>
    </row>
    <row r="15" spans="1:9" ht="14.25">
      <c r="A15" s="52" t="str">
        <f>'F-N° Seg Contrat'!A15</f>
        <v>FID</v>
      </c>
      <c r="B15" s="25" t="str">
        <f>IF('F-N° Seg Contrat'!B15=0,"  0",'G-Prima Tot x Tip V'!B15/'F-N° Seg Contrat'!B15*1000)</f>
        <v>  0</v>
      </c>
      <c r="C15" s="25" t="str">
        <f>IF('F-N° Seg Contrat'!C15=0,"  0",'G-Prima Tot x Tip V'!C15/'F-N° Seg Contrat'!C15*1000)</f>
        <v>  0</v>
      </c>
      <c r="D15" s="25">
        <f>IF('F-N° Seg Contrat'!D15=0,"  0",'G-Prima Tot x Tip V'!D15/'F-N° Seg Contrat'!D15*1000)</f>
        <v>22484.575835475578</v>
      </c>
      <c r="E15" s="25">
        <f>IF('F-N° Seg Contrat'!E15=0,"  0",'G-Prima Tot x Tip V'!E15/'F-N° Seg Contrat'!E15*1000)</f>
        <v>87408.53031860226</v>
      </c>
      <c r="F15" s="25" t="str">
        <f>IF('F-N° Seg Contrat'!F15=0,"  0",'G-Prima Tot x Tip V'!F15/'F-N° Seg Contrat'!F15*1000)</f>
        <v>  0</v>
      </c>
      <c r="G15" s="25">
        <f>IF('F-N° Seg Contrat'!G15=0,"  0",'G-Prima Tot x Tip V'!G15/'F-N° Seg Contrat'!G15*1000)</f>
        <v>20507.75594622544</v>
      </c>
      <c r="H15" s="25">
        <f>IF('F-N° Seg Contrat'!H15=0,"  0",'G-Prima Tot x Tip V'!H15/'F-N° Seg Contrat'!H15*1000)</f>
        <v>9381.627620221949</v>
      </c>
      <c r="I15" s="25">
        <f>IF('F-N° Seg Contrat'!I15=0,"  0",'G-Prima Tot x Tip V'!I15/'F-N° Seg Contrat'!I15*1000)</f>
        <v>36832.24709549447</v>
      </c>
    </row>
    <row r="16" spans="1:9" ht="14.25">
      <c r="A16" s="52" t="str">
        <f>'F-N° Seg Contrat'!A16</f>
        <v>HDI</v>
      </c>
      <c r="B16" s="25">
        <f>IF('F-N° Seg Contrat'!B16=0,"  0",'G-Prima Tot x Tip V'!B16/'F-N° Seg Contrat'!B16*1000)</f>
        <v>5960.81233052556</v>
      </c>
      <c r="C16" s="25">
        <f>IF('F-N° Seg Contrat'!C16=0,"  0",'G-Prima Tot x Tip V'!C16/'F-N° Seg Contrat'!C16*1000)</f>
        <v>9707.244283001733</v>
      </c>
      <c r="D16" s="25">
        <f>IF('F-N° Seg Contrat'!D16=0,"  0",'G-Prima Tot x Tip V'!D16/'F-N° Seg Contrat'!D16*1000)</f>
        <v>20901.315646877778</v>
      </c>
      <c r="E16" s="25">
        <f>IF('F-N° Seg Contrat'!E16=0,"  0",'G-Prima Tot x Tip V'!E16/'F-N° Seg Contrat'!E16*1000)</f>
        <v>33022.748815165876</v>
      </c>
      <c r="F16" s="25">
        <f>IF('F-N° Seg Contrat'!F16=0,"  0",'G-Prima Tot x Tip V'!F16/'F-N° Seg Contrat'!F16*1000)</f>
        <v>39757.46127691726</v>
      </c>
      <c r="G16" s="25">
        <f>IF('F-N° Seg Contrat'!G16=0,"  0",'G-Prima Tot x Tip V'!G16/'F-N° Seg Contrat'!G16*1000)</f>
        <v>20530.82851637765</v>
      </c>
      <c r="H16" s="25">
        <f>IF('F-N° Seg Contrat'!H16=0,"  0",'G-Prima Tot x Tip V'!H16/'F-N° Seg Contrat'!H16*1000)</f>
        <v>6470.854736304756</v>
      </c>
      <c r="I16" s="25">
        <f>IF('F-N° Seg Contrat'!I16=0,"  0",'G-Prima Tot x Tip V'!I16/'F-N° Seg Contrat'!I16*1000)</f>
        <v>9153.563587875798</v>
      </c>
    </row>
    <row r="17" spans="1:9" ht="14.25">
      <c r="A17" s="52" t="str">
        <f>'F-N° Seg Contrat'!A17</f>
        <v>Liberty</v>
      </c>
      <c r="B17" s="25">
        <f>IF('F-N° Seg Contrat'!B17=0,"  0",'G-Prima Tot x Tip V'!B17/'F-N° Seg Contrat'!B17*1000)</f>
        <v>13944.103499751202</v>
      </c>
      <c r="C17" s="25">
        <f>IF('F-N° Seg Contrat'!C17=0,"  0",'G-Prima Tot x Tip V'!C17/'F-N° Seg Contrat'!C17*1000)</f>
        <v>8959.095763616946</v>
      </c>
      <c r="D17" s="25">
        <f>IF('F-N° Seg Contrat'!D17=0,"  0",'G-Prima Tot x Tip V'!D17/'F-N° Seg Contrat'!D17*1000)</f>
        <v>15105.503279155973</v>
      </c>
      <c r="E17" s="25">
        <f>IF('F-N° Seg Contrat'!E17=0,"  0",'G-Prima Tot x Tip V'!E17/'F-N° Seg Contrat'!E17*1000)</f>
        <v>65718.28141566113</v>
      </c>
      <c r="F17" s="25">
        <f>IF('F-N° Seg Contrat'!F17=0,"  0",'G-Prima Tot x Tip V'!F17/'F-N° Seg Contrat'!F17*1000)</f>
        <v>43678.57142857143</v>
      </c>
      <c r="G17" s="25">
        <f>IF('F-N° Seg Contrat'!G17=0,"  0",'G-Prima Tot x Tip V'!G17/'F-N° Seg Contrat'!G17*1000)</f>
        <v>21014.971450427558</v>
      </c>
      <c r="H17" s="25">
        <f>IF('F-N° Seg Contrat'!H17=0,"  0",'G-Prima Tot x Tip V'!H17/'F-N° Seg Contrat'!H17*1000)</f>
        <v>10786.207955767162</v>
      </c>
      <c r="I17" s="25">
        <f>IF('F-N° Seg Contrat'!I17=0,"  0",'G-Prima Tot x Tip V'!I17/'F-N° Seg Contrat'!I17*1000)</f>
        <v>24032.824596328246</v>
      </c>
    </row>
    <row r="18" spans="1:9" ht="14.25">
      <c r="A18" s="52" t="str">
        <f>'F-N° Seg Contrat'!A18</f>
        <v>Mapfre</v>
      </c>
      <c r="B18" s="25">
        <f>IF('F-N° Seg Contrat'!B18=0,"  0",'G-Prima Tot x Tip V'!B18/'F-N° Seg Contrat'!B18*1000)</f>
        <v>9654.73416649015</v>
      </c>
      <c r="C18" s="25">
        <f>IF('F-N° Seg Contrat'!C18=0,"  0",'G-Prima Tot x Tip V'!C18/'F-N° Seg Contrat'!C18*1000)</f>
        <v>9440.98435363816</v>
      </c>
      <c r="D18" s="25">
        <f>IF('F-N° Seg Contrat'!D18=0,"  0",'G-Prima Tot x Tip V'!D18/'F-N° Seg Contrat'!D18*1000)</f>
        <v>18509.637188208617</v>
      </c>
      <c r="E18" s="25">
        <f>IF('F-N° Seg Contrat'!E18=0,"  0",'G-Prima Tot x Tip V'!E18/'F-N° Seg Contrat'!E18*1000)</f>
        <v>21150.294695481334</v>
      </c>
      <c r="F18" s="25" t="str">
        <f>IF('F-N° Seg Contrat'!F18=0,"  0",'G-Prima Tot x Tip V'!F18/'F-N° Seg Contrat'!F18*1000)</f>
        <v>  0</v>
      </c>
      <c r="G18" s="25">
        <f>IF('F-N° Seg Contrat'!G18=0,"  0",'G-Prima Tot x Tip V'!G18/'F-N° Seg Contrat'!G18*1000)</f>
        <v>29893.75</v>
      </c>
      <c r="H18" s="25">
        <f>IF('F-N° Seg Contrat'!H18=0,"  0",'G-Prima Tot x Tip V'!H18/'F-N° Seg Contrat'!H18*1000)</f>
        <v>15512.656199935918</v>
      </c>
      <c r="I18" s="25">
        <f>IF('F-N° Seg Contrat'!I18=0,"  0",'G-Prima Tot x Tip V'!I18/'F-N° Seg Contrat'!I18*1000)</f>
        <v>11642.00670868812</v>
      </c>
    </row>
    <row r="19" spans="1:9" ht="14.25">
      <c r="A19" s="52" t="str">
        <f>'F-N° Seg Contrat'!A19</f>
        <v>Mutual de Seguros</v>
      </c>
      <c r="B19" s="25">
        <f>IF('F-N° Seg Contrat'!B19=0,"  0",'G-Prima Tot x Tip V'!B19/'F-N° Seg Contrat'!B19*1000)</f>
        <v>10441.683230763349</v>
      </c>
      <c r="C19" s="25">
        <f>IF('F-N° Seg Contrat'!C19=0,"  0",'G-Prima Tot x Tip V'!C19/'F-N° Seg Contrat'!C19*1000)</f>
        <v>12532.863823440357</v>
      </c>
      <c r="D19" s="25" t="str">
        <f>IF('F-N° Seg Contrat'!D19=0,"  0",'G-Prima Tot x Tip V'!D19/'F-N° Seg Contrat'!D19*1000)</f>
        <v>  0</v>
      </c>
      <c r="E19" s="25" t="str">
        <f>IF('F-N° Seg Contrat'!E19=0,"  0",'G-Prima Tot x Tip V'!E19/'F-N° Seg Contrat'!E19*1000)</f>
        <v>  0</v>
      </c>
      <c r="F19" s="25">
        <f>IF('F-N° Seg Contrat'!F19=0,"  0",'G-Prima Tot x Tip V'!F19/'F-N° Seg Contrat'!F19*1000)</f>
        <v>46363.1648775781</v>
      </c>
      <c r="G19" s="25" t="str">
        <f>IF('F-N° Seg Contrat'!G19=0,"  0",'G-Prima Tot x Tip V'!G19/'F-N° Seg Contrat'!G19*1000)</f>
        <v>  0</v>
      </c>
      <c r="H19" s="25">
        <f>IF('F-N° Seg Contrat'!H19=0,"  0",'G-Prima Tot x Tip V'!H19/'F-N° Seg Contrat'!H19*1000)</f>
        <v>10505.879345603273</v>
      </c>
      <c r="I19" s="25">
        <f>IF('F-N° Seg Contrat'!I19=0,"  0",'G-Prima Tot x Tip V'!I19/'F-N° Seg Contrat'!I19*1000)</f>
        <v>11982.814854374486</v>
      </c>
    </row>
    <row r="20" spans="1:9" ht="14.25">
      <c r="A20" s="52" t="str">
        <f>'F-N° Seg Contrat'!A20</f>
        <v>Porvenir</v>
      </c>
      <c r="B20" s="25">
        <f>IF('F-N° Seg Contrat'!B20=0,"  0",'G-Prima Tot x Tip V'!B20/'F-N° Seg Contrat'!B20*1000)</f>
        <v>9677.650429799427</v>
      </c>
      <c r="C20" s="25">
        <f>IF('F-N° Seg Contrat'!C20=0,"  0",'G-Prima Tot x Tip V'!C20/'F-N° Seg Contrat'!C20*1000)</f>
        <v>11226.831896551725</v>
      </c>
      <c r="D20" s="25">
        <f>IF('F-N° Seg Contrat'!D20=0,"  0",'G-Prima Tot x Tip V'!D20/'F-N° Seg Contrat'!D20*1000)</f>
        <v>12216.641679160419</v>
      </c>
      <c r="E20" s="25" t="str">
        <f>IF('F-N° Seg Contrat'!E20=0,"  0",'G-Prima Tot x Tip V'!E20/'F-N° Seg Contrat'!E20*1000)</f>
        <v>  0</v>
      </c>
      <c r="F20" s="25">
        <f>IF('F-N° Seg Contrat'!F20=0,"  0",'G-Prima Tot x Tip V'!F20/'F-N° Seg Contrat'!F20*1000)</f>
        <v>40947.71241830065</v>
      </c>
      <c r="G20" s="25" t="str">
        <f>IF('F-N° Seg Contrat'!G20=0,"  0",'G-Prima Tot x Tip V'!G20/'F-N° Seg Contrat'!G20*1000)</f>
        <v>  0</v>
      </c>
      <c r="H20" s="25">
        <f>IF('F-N° Seg Contrat'!H20=0,"  0",'G-Prima Tot x Tip V'!H20/'F-N° Seg Contrat'!H20*1000)</f>
        <v>19682.352941176472</v>
      </c>
      <c r="I20" s="25">
        <f>IF('F-N° Seg Contrat'!I20=0,"  0",'G-Prima Tot x Tip V'!I20/'F-N° Seg Contrat'!I20*1000)</f>
        <v>11647.809141372387</v>
      </c>
    </row>
    <row r="21" spans="1:9" ht="14.25">
      <c r="A21" s="52" t="str">
        <f>'F-N° Seg Contrat'!A21</f>
        <v>Renta Nacional</v>
      </c>
      <c r="B21" s="25">
        <f>IF('F-N° Seg Contrat'!B21=0,"  0",'G-Prima Tot x Tip V'!B21/'F-N° Seg Contrat'!B21*1000)</f>
        <v>6339.085949411267</v>
      </c>
      <c r="C21" s="25">
        <f>IF('F-N° Seg Contrat'!C21=0,"  0",'G-Prima Tot x Tip V'!C21/'F-N° Seg Contrat'!C21*1000)</f>
        <v>8293.420161778855</v>
      </c>
      <c r="D21" s="25">
        <f>IF('F-N° Seg Contrat'!D21=0,"  0",'G-Prima Tot x Tip V'!D21/'F-N° Seg Contrat'!D21*1000)</f>
        <v>15923.144488361879</v>
      </c>
      <c r="E21" s="25">
        <f>IF('F-N° Seg Contrat'!E21=0,"  0",'G-Prima Tot x Tip V'!E21/'F-N° Seg Contrat'!E21*1000)</f>
        <v>64486.932046642534</v>
      </c>
      <c r="F21" s="25">
        <f>IF('F-N° Seg Contrat'!F21=0,"  0",'G-Prima Tot x Tip V'!F21/'F-N° Seg Contrat'!F21*1000)</f>
        <v>43343.08101301245</v>
      </c>
      <c r="G21" s="25" t="str">
        <f>IF('F-N° Seg Contrat'!G21=0,"  0",'G-Prima Tot x Tip V'!G21/'F-N° Seg Contrat'!G21*1000)</f>
        <v>  0</v>
      </c>
      <c r="H21" s="25">
        <f>IF('F-N° Seg Contrat'!H21=0,"  0",'G-Prima Tot x Tip V'!H21/'F-N° Seg Contrat'!H21*1000)</f>
        <v>9382.494004796163</v>
      </c>
      <c r="I21" s="25">
        <f>IF('F-N° Seg Contrat'!I21=0,"  0",'G-Prima Tot x Tip V'!I21/'F-N° Seg Contrat'!I21*1000)</f>
        <v>10049.988439675035</v>
      </c>
    </row>
    <row r="22" spans="1:9" ht="14.25">
      <c r="A22" s="52" t="str">
        <f>'F-N° Seg Contrat'!A22</f>
        <v>Suramericana</v>
      </c>
      <c r="B22" s="25">
        <f>IF('F-N° Seg Contrat'!B22=0,"  0",'G-Prima Tot x Tip V'!B22/'F-N° Seg Contrat'!B22*1000)</f>
        <v>5167.541369062422</v>
      </c>
      <c r="C22" s="25">
        <f>IF('F-N° Seg Contrat'!C22=0,"  0",'G-Prima Tot x Tip V'!C22/'F-N° Seg Contrat'!C22*1000)</f>
        <v>10467.51932558281</v>
      </c>
      <c r="D22" s="25">
        <f>IF('F-N° Seg Contrat'!D22=0,"  0",'G-Prima Tot x Tip V'!D22/'F-N° Seg Contrat'!D22*1000)</f>
        <v>18805.7490326147</v>
      </c>
      <c r="E22" s="25">
        <f>IF('F-N° Seg Contrat'!E22=0,"  0",'G-Prima Tot x Tip V'!E22/'F-N° Seg Contrat'!E22*1000)</f>
        <v>18453.521126760563</v>
      </c>
      <c r="F22" s="25">
        <f>IF('F-N° Seg Contrat'!F22=0,"  0",'G-Prima Tot x Tip V'!F22/'F-N° Seg Contrat'!F22*1000)</f>
        <v>35042.15787220751</v>
      </c>
      <c r="G22" s="25">
        <f>IF('F-N° Seg Contrat'!G22=0,"  0",'G-Prima Tot x Tip V'!G22/'F-N° Seg Contrat'!G22*1000)</f>
        <v>21773.860911270982</v>
      </c>
      <c r="H22" s="25">
        <f>IF('F-N° Seg Contrat'!H22=0,"  0",'G-Prima Tot x Tip V'!H22/'F-N° Seg Contrat'!H22*1000)</f>
        <v>7739.843017228612</v>
      </c>
      <c r="I22" s="25">
        <f>IF('F-N° Seg Contrat'!I22=0,"  0",'G-Prima Tot x Tip V'!I22/'F-N° Seg Contrat'!I22*1000)</f>
        <v>7358.665535764772</v>
      </c>
    </row>
    <row r="23" spans="1:10" ht="14.25">
      <c r="A23" s="52" t="str">
        <f>'F-N° Seg Contrat'!A23</f>
        <v>Zenit</v>
      </c>
      <c r="B23" s="25">
        <f>IF('F-N° Seg Contrat'!B23=0,"  0",'G-Prima Tot x Tip V'!B23/'F-N° Seg Contrat'!B23*1000)</f>
        <v>4717.899885429609</v>
      </c>
      <c r="C23" s="25">
        <f>IF('F-N° Seg Contrat'!C23=0,"  0",'G-Prima Tot x Tip V'!C23/'F-N° Seg Contrat'!C23*1000)</f>
        <v>7520.349434737925</v>
      </c>
      <c r="D23" s="25" t="str">
        <f>IF('F-N° Seg Contrat'!D23=0,"  0",'G-Prima Tot x Tip V'!D23/'F-N° Seg Contrat'!D23*1000)</f>
        <v>  0</v>
      </c>
      <c r="E23" s="25">
        <f>IF('F-N° Seg Contrat'!E23=0,"  0",'G-Prima Tot x Tip V'!E23/'F-N° Seg Contrat'!E23*1000)</f>
        <v>15234.63875759622</v>
      </c>
      <c r="F23" s="25">
        <f>IF('F-N° Seg Contrat'!F23=0,"  0",'G-Prima Tot x Tip V'!F23/'F-N° Seg Contrat'!F23*1000)</f>
        <v>33526.41255458157</v>
      </c>
      <c r="G23" s="25" t="str">
        <f>IF('F-N° Seg Contrat'!G23=0,"  0",'G-Prima Tot x Tip V'!G23/'F-N° Seg Contrat'!G23*1000)</f>
        <v>  0</v>
      </c>
      <c r="H23" s="25">
        <f>IF('F-N° Seg Contrat'!H23=0,"  0",'G-Prima Tot x Tip V'!H23/'F-N° Seg Contrat'!H23*1000)</f>
        <v>4065.8198614318712</v>
      </c>
      <c r="I23" s="25">
        <f>IF('F-N° Seg Contrat'!I23=0,"  0",'G-Prima Tot x Tip V'!I23/'F-N° Seg Contrat'!I23*1000)</f>
        <v>7253.927243117146</v>
      </c>
      <c r="J23" s="106"/>
    </row>
    <row r="24" spans="1:10" ht="14.25">
      <c r="A24" s="52" t="str">
        <f>'F-N° Seg Contrat'!A24</f>
        <v>Zurich Chile G (*)</v>
      </c>
      <c r="B24" s="25">
        <f>IF('F-N° Seg Contrat'!B24=0,"  0",'G-Prima Tot x Tip V'!B24/'F-N° Seg Contrat'!B24*1000)</f>
        <v>5520.7080254339235</v>
      </c>
      <c r="C24" s="25">
        <f>IF('F-N° Seg Contrat'!C24=0,"  0",'G-Prima Tot x Tip V'!C24/'F-N° Seg Contrat'!C24*1000)</f>
        <v>7884.658454647257</v>
      </c>
      <c r="D24" s="25" t="str">
        <f>IF('F-N° Seg Contrat'!D24=0,"  0",'G-Prima Tot x Tip V'!D24/'F-N° Seg Contrat'!D24*1000)</f>
        <v>  0</v>
      </c>
      <c r="E24" s="25" t="str">
        <f>IF('F-N° Seg Contrat'!E24=0,"  0",'G-Prima Tot x Tip V'!E24/'F-N° Seg Contrat'!E24*1000)</f>
        <v>  0</v>
      </c>
      <c r="F24" s="25">
        <f>IF('F-N° Seg Contrat'!F24=0,"  0",'G-Prima Tot x Tip V'!F24/'F-N° Seg Contrat'!F24*1000)</f>
        <v>47770.11494252874</v>
      </c>
      <c r="G24" s="25" t="str">
        <f>IF('F-N° Seg Contrat'!G24=0,"  0",'G-Prima Tot x Tip V'!G24/'F-N° Seg Contrat'!G24*1000)</f>
        <v>  0</v>
      </c>
      <c r="H24" s="25">
        <f>IF('F-N° Seg Contrat'!H24=0,"  0",'G-Prima Tot x Tip V'!H24/'F-N° Seg Contrat'!H24*1000)</f>
        <v>16125</v>
      </c>
      <c r="I24" s="25">
        <f>IF('F-N° Seg Contrat'!I24=0,"  0",'G-Prima Tot x Tip V'!I24/'F-N° Seg Contrat'!I24*1000)</f>
        <v>6379.261086942407</v>
      </c>
      <c r="J24" s="106"/>
    </row>
    <row r="25" spans="1:10" ht="14.25">
      <c r="A25" s="60" t="str">
        <f>'F-N° Seg Contrat'!A25</f>
        <v>Zurich Santander</v>
      </c>
      <c r="B25" s="107">
        <f>IF('F-N° Seg Contrat'!B25=0,"  0",'G-Prima Tot x Tip V'!B25/'F-N° Seg Contrat'!B25*1000)</f>
        <v>4976.584022038567</v>
      </c>
      <c r="C25" s="107">
        <f>IF('F-N° Seg Contrat'!C25=0,"  0",'G-Prima Tot x Tip V'!C25/'F-N° Seg Contrat'!C25*1000)</f>
        <v>7606.271777003484</v>
      </c>
      <c r="D25" s="107" t="str">
        <f>IF('F-N° Seg Contrat'!D25=0,"  0",'G-Prima Tot x Tip V'!D25/'F-N° Seg Contrat'!D25*1000)</f>
        <v>  0</v>
      </c>
      <c r="E25" s="107" t="str">
        <f>IF('F-N° Seg Contrat'!E25=0,"  0",'G-Prima Tot x Tip V'!E25/'F-N° Seg Contrat'!E25*1000)</f>
        <v>  0</v>
      </c>
      <c r="F25" s="107">
        <f>IF('F-N° Seg Contrat'!F25=0,"  0",'G-Prima Tot x Tip V'!F25/'F-N° Seg Contrat'!F25*1000)</f>
        <v>32223.28931572629</v>
      </c>
      <c r="G25" s="107" t="str">
        <f>IF('F-N° Seg Contrat'!G25=0,"  0",'G-Prima Tot x Tip V'!G25/'F-N° Seg Contrat'!G25*1000)</f>
        <v>  0</v>
      </c>
      <c r="H25" s="107">
        <f>IF('F-N° Seg Contrat'!H25=0,"  0",'G-Prima Tot x Tip V'!H25/'F-N° Seg Contrat'!H25*1000)</f>
        <v>5654.485049833887</v>
      </c>
      <c r="I25" s="107">
        <f>IF('F-N° Seg Contrat'!I25=0,"  0",'G-Prima Tot x Tip V'!I25/'F-N° Seg Contrat'!I25*1000)</f>
        <v>14723.039215686274</v>
      </c>
      <c r="J25" s="106"/>
    </row>
    <row r="26" spans="1:10" ht="8.25" customHeight="1">
      <c r="A26" s="52"/>
      <c r="B26" s="25"/>
      <c r="C26" s="25"/>
      <c r="D26" s="25"/>
      <c r="E26" s="25"/>
      <c r="F26" s="25"/>
      <c r="G26" s="25"/>
      <c r="H26" s="25"/>
      <c r="I26" s="25"/>
      <c r="J26" s="106"/>
    </row>
    <row r="27" spans="1:9" ht="17.25" customHeight="1">
      <c r="A27" s="20" t="s">
        <v>13</v>
      </c>
      <c r="B27" s="25">
        <f>IF('F-N° Seg Contrat'!B27=0,"  0",'G-Prima Tot x Tip V'!B27/'F-N° Seg Contrat'!B27*1000)</f>
        <v>5960.017677026847</v>
      </c>
      <c r="C27" s="25">
        <f>IF('F-N° Seg Contrat'!C27=0,"  0",'G-Prima Tot x Tip V'!C27/'F-N° Seg Contrat'!C27*1000)</f>
        <v>9009.555802933732</v>
      </c>
      <c r="D27" s="25">
        <f>IF('F-N° Seg Contrat'!D27=0,"  0",'G-Prima Tot x Tip V'!D27/'F-N° Seg Contrat'!D27*1000)</f>
        <v>20715.78113342857</v>
      </c>
      <c r="E27" s="25">
        <f>IF('F-N° Seg Contrat'!E27=0,"  0",'G-Prima Tot x Tip V'!E27/'F-N° Seg Contrat'!E27*1000)</f>
        <v>51923.52508434733</v>
      </c>
      <c r="F27" s="25">
        <f>IF('F-N° Seg Contrat'!F27=0,"  0",'G-Prima Tot x Tip V'!F27/'F-N° Seg Contrat'!F27*1000)</f>
        <v>37700.00609223646</v>
      </c>
      <c r="G27" s="25">
        <f>IF('F-N° Seg Contrat'!G27=0,"  0",'G-Prima Tot x Tip V'!G27/'F-N° Seg Contrat'!G27*1000)</f>
        <v>21680.79635615633</v>
      </c>
      <c r="H27" s="25">
        <f>IF('F-N° Seg Contrat'!H27=0,"  0",'G-Prima Tot x Tip V'!H27/'F-N° Seg Contrat'!H27*1000)</f>
        <v>7615.068366920193</v>
      </c>
      <c r="I27" s="25">
        <f>IF('F-N° Seg Contrat'!I27=0,"  0",'G-Prima Tot x Tip V'!I27/'F-N° Seg Contrat'!I27*1000)</f>
        <v>9343.687437698818</v>
      </c>
    </row>
    <row r="28" spans="1:9" s="45" customFormat="1" ht="12" customHeight="1">
      <c r="A28" s="104"/>
      <c r="B28" s="112"/>
      <c r="C28" s="112"/>
      <c r="D28" s="112"/>
      <c r="E28" s="112"/>
      <c r="F28" s="112"/>
      <c r="G28" s="112"/>
      <c r="H28" s="112"/>
      <c r="I28" s="112"/>
    </row>
    <row r="29" spans="1:9" ht="14.25">
      <c r="A29" s="18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18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18"/>
      <c r="B31" s="20"/>
      <c r="C31" s="20"/>
      <c r="D31" s="20"/>
      <c r="E31" s="20"/>
      <c r="F31" s="21"/>
      <c r="G31" s="20"/>
      <c r="H31" s="20"/>
      <c r="I31" s="20"/>
    </row>
    <row r="32" spans="1:9" ht="14.25">
      <c r="A32" s="18"/>
      <c r="B32" s="25"/>
      <c r="C32" s="20"/>
      <c r="D32" s="20"/>
      <c r="E32" s="20"/>
      <c r="F32" s="123"/>
      <c r="G32" s="123"/>
      <c r="H32" s="20"/>
      <c r="I32" s="20"/>
    </row>
    <row r="33" spans="2:7" ht="14.25">
      <c r="B33" s="25"/>
      <c r="F33" s="123"/>
      <c r="G33" s="123"/>
    </row>
    <row r="34" spans="2:7" ht="14.25">
      <c r="B34" s="25"/>
      <c r="F34" s="123"/>
      <c r="G34" s="123"/>
    </row>
    <row r="35" spans="2:7" ht="14.25">
      <c r="B35" s="25"/>
      <c r="F35" s="123"/>
      <c r="G35" s="123"/>
    </row>
    <row r="36" spans="2:7" ht="14.25">
      <c r="B36" s="25"/>
      <c r="F36" s="123"/>
      <c r="G36" s="123"/>
    </row>
    <row r="37" spans="2:7" ht="14.25">
      <c r="B37" s="25"/>
      <c r="F37" s="24"/>
      <c r="G37" s="123"/>
    </row>
    <row r="38" spans="2:8" ht="14.25">
      <c r="B38" s="25"/>
      <c r="D38" s="33"/>
      <c r="F38" s="123"/>
      <c r="G38" s="123"/>
      <c r="H38" s="33"/>
    </row>
    <row r="39" spans="2:7" ht="14.25">
      <c r="B39" s="25"/>
      <c r="F39" s="123"/>
      <c r="G39" s="123"/>
    </row>
    <row r="40" spans="2:7" ht="14.25">
      <c r="B40" s="25"/>
      <c r="F40" s="123"/>
      <c r="G40" s="123"/>
    </row>
    <row r="41" spans="2:7" ht="14.25">
      <c r="B41" s="25"/>
      <c r="F41" s="123"/>
      <c r="G41" s="123"/>
    </row>
    <row r="42" spans="2:7" ht="14.25">
      <c r="B42" s="25"/>
      <c r="F42" s="123"/>
      <c r="G42" s="123"/>
    </row>
    <row r="43" spans="2:7" ht="14.25">
      <c r="B43" s="25"/>
      <c r="F43" s="123"/>
      <c r="G43" s="123"/>
    </row>
    <row r="44" spans="2:7" ht="14.25">
      <c r="B44" s="25"/>
      <c r="D44" s="33"/>
      <c r="F44" s="123"/>
      <c r="G44" s="123"/>
    </row>
    <row r="45" spans="2:7" ht="14.25">
      <c r="B45" s="25"/>
      <c r="F45" s="123"/>
      <c r="G45" s="24"/>
    </row>
    <row r="46" spans="2:7" ht="14.25">
      <c r="B46" s="107"/>
      <c r="D46" s="33"/>
      <c r="F46" s="123"/>
      <c r="G46" s="123"/>
    </row>
    <row r="47" ht="14.25">
      <c r="D47" s="33">
        <f>D46/1000</f>
        <v>0</v>
      </c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Mario Valenzuela Cifuentes</cp:lastModifiedBy>
  <cp:lastPrinted>2014-05-05T15:08:12Z</cp:lastPrinted>
  <dcterms:created xsi:type="dcterms:W3CDTF">1998-11-26T15:05:36Z</dcterms:created>
  <dcterms:modified xsi:type="dcterms:W3CDTF">2023-03-07T20:48:10Z</dcterms:modified>
  <cp:category/>
  <cp:version/>
  <cp:contentType/>
  <cp:contentStatus/>
</cp:coreProperties>
</file>