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externalReferences>
    <externalReference r:id="rId11"/>
  </externalReference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<sst xmlns="http://schemas.openxmlformats.org/spreadsheetml/2006/main" count="148" uniqueCount="100">
  <si>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</si>
  <si>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</si>
  <si>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</si>
  <si>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</si>
  <si>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</si>
  <si>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</si>
  <si>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</si>
  <si>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</si>
  <si>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</si>
  <si>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</si>
  <si>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</si>
  <si>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</si>
  <si>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</si>
  <si>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</si>
  <si>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</si>
  <si>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</si>
  <si>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</si>
  <si>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</si>
  <si>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</si>
  <si>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</si>
  <si>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</si>
  <si>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</si>
  <si>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</si>
  <si>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</si>
  <si>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</si>
  <si>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</si>
  <si>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</si>
  <si>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</si>
  <si>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</si>
  <si>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</si>
  <si>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</si>
  <si>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</si>
  <si>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</si>
  <si>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</si>
  <si>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</si>
  <si>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</si>
  <si>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</si>
  <si>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</si>
  <si>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</si>
  <si>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</si>
  <si>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</si>
  <si>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</si>
  <si>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</si>
  <si>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</si>
  <si>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</si>
  <si>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</si>
  <si>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</si>
  <si>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</si>
  <si>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</si>
  <si>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</si>
  <si>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</si>
  <si>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</si>
  <si>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</si>
  <si>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</si>
  <si>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</si>
  <si>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</si>
  <si>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</si>
  <si>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</si>
  <si>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</si>
  <si>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</si>
  <si>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</si>
  <si>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</si>
  <si>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</si>
  <si>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</si>
  <si>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</si>
  <si>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</si>
  <si>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</si>
  <si>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</si>
  <si>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</si>
  <si>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</si>
  <si>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</si>
  <si>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</si>
  <si>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</si>
  <si>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</si>
  <si>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</si>
  <si>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</si>
  <si>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</si>
  <si>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</si>
  <si>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</si>
  <si>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</si>
  <si>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</si>
  <si>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</si>
  <si>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</si>
  <si>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</si>
  <si>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</si>
  <si>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</si>
  <si>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</si>
  <si>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</si>
  <si>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</si>
  <si>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</si>
  <si>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</si>
  <si>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</si>
  <si>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</si>
  <si>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</si>
  <si>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</si>
  <si>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</si>
  <si>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31 de marzo 2018)</t>
  </si>
  <si>
    <t xml:space="preserve">      (entre el 1 de enero y 31 de marzo de 2018, montos expresados en miles de pesos de marzo de 2018)</t>
  </si>
  <si>
    <t>Porvenir</t>
  </si>
  <si>
    <t xml:space="preserve">      (entre el 1 de enero y 31 de marzo de 2018, montos expresados en de pesos de marzo de 2018)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</si>
</sst>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51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4" fillId="0" borderId="33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17" fontId="0" fillId="0" borderId="0" xfId="0" applyNumberFormat="1" applyAlignment="1">
      <alignment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2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51" fillId="0" borderId="41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AppData\Local\Temp\Rar$DIa0.119\SOAP%20(NOTA%2025.5)_2016_c&#237;as.incl.%20Sept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_Ref"/>
      <sheetName val="NOTA 25.5"/>
      <sheetName val="603"/>
      <sheetName val="603 VIDA"/>
      <sheetName val="604"/>
      <sheetName val="608 Vida"/>
      <sheetName val="Cuadro N°2"/>
      <sheetName val="BBDD2"/>
      <sheetName val="601"/>
      <sheetName val="601 Vida"/>
      <sheetName val="BBDD NOTA 25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C10">
      <selection activeCell="F1" sqref="F1:K1638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9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8" t="s">
        <v>62</v>
      </c>
      <c r="B3" s="14"/>
      <c r="C3" s="14"/>
      <c r="D3" s="14"/>
      <c r="E3" s="90"/>
    </row>
    <row r="5" ht="12.75">
      <c r="A5" s="112" t="s">
        <v>63</v>
      </c>
    </row>
    <row r="6" spans="1:2" ht="12.75" customHeight="1">
      <c r="A6" s="109" t="s">
        <v>96</v>
      </c>
      <c r="B6" s="15"/>
    </row>
    <row r="7" spans="1:5" ht="12.75" customHeight="1">
      <c r="A7" s="125"/>
      <c r="B7" s="126" t="s">
        <v>47</v>
      </c>
      <c r="C7" s="126" t="s">
        <v>47</v>
      </c>
      <c r="D7" s="126" t="s">
        <v>47</v>
      </c>
      <c r="E7" s="127" t="s">
        <v>64</v>
      </c>
    </row>
    <row r="8" spans="1:5" ht="12.75" customHeight="1">
      <c r="A8" s="128" t="s">
        <v>1</v>
      </c>
      <c r="B8" s="129" t="s">
        <v>65</v>
      </c>
      <c r="C8" s="130" t="s">
        <v>23</v>
      </c>
      <c r="D8" s="129" t="s">
        <v>66</v>
      </c>
      <c r="E8" s="131" t="s">
        <v>67</v>
      </c>
    </row>
    <row r="9" spans="1:5" ht="12.75">
      <c r="A9" s="132"/>
      <c r="B9" s="133" t="s">
        <v>68</v>
      </c>
      <c r="C9" s="133" t="s">
        <v>69</v>
      </c>
      <c r="D9" s="133" t="s">
        <v>70</v>
      </c>
      <c r="E9" s="134" t="s">
        <v>71</v>
      </c>
    </row>
    <row r="10" spans="1:5" s="198" customFormat="1" ht="12.75">
      <c r="A10" s="207" t="s">
        <v>92</v>
      </c>
      <c r="B10" s="208"/>
      <c r="C10" s="208"/>
      <c r="D10" s="87"/>
      <c r="E10" s="209">
        <f aca="true" t="shared" si="0" ref="E10:E15">SUM(B10:D10)</f>
        <v>0</v>
      </c>
    </row>
    <row r="11" spans="1:5" s="198" customFormat="1" ht="12.75">
      <c r="A11" s="207" t="s">
        <v>86</v>
      </c>
      <c r="B11" s="208">
        <v>1</v>
      </c>
      <c r="C11" s="208"/>
      <c r="D11" s="87">
        <v>1408</v>
      </c>
      <c r="E11" s="209">
        <f t="shared" si="0"/>
        <v>1409</v>
      </c>
    </row>
    <row r="12" spans="1:5" s="198" customFormat="1" ht="12.75">
      <c r="A12" s="207" t="s">
        <v>91</v>
      </c>
      <c r="B12" s="208">
        <v>24</v>
      </c>
      <c r="C12" s="208">
        <v>14</v>
      </c>
      <c r="D12" s="87">
        <v>326</v>
      </c>
      <c r="E12" s="209">
        <f t="shared" si="0"/>
        <v>364</v>
      </c>
    </row>
    <row r="13" spans="1:5" s="198" customFormat="1" ht="12.75">
      <c r="A13" s="207" t="s">
        <v>95</v>
      </c>
      <c r="B13" s="208"/>
      <c r="C13" s="208"/>
      <c r="D13" s="87">
        <v>642</v>
      </c>
      <c r="E13" s="209">
        <f>SUM(B13:D13)</f>
        <v>642</v>
      </c>
    </row>
    <row r="14" spans="1:5" s="198" customFormat="1" ht="12.75">
      <c r="A14" s="207" t="s">
        <v>9</v>
      </c>
      <c r="B14" s="208"/>
      <c r="C14" s="208"/>
      <c r="D14" s="87">
        <v>61</v>
      </c>
      <c r="E14" s="209">
        <f t="shared" si="0"/>
        <v>61</v>
      </c>
    </row>
    <row r="15" spans="1:5" s="198" customFormat="1" ht="12.75">
      <c r="A15" s="207" t="s">
        <v>93</v>
      </c>
      <c r="B15" s="87"/>
      <c r="C15" s="87"/>
      <c r="D15" s="87">
        <v>127</v>
      </c>
      <c r="E15" s="209">
        <f t="shared" si="0"/>
        <v>127</v>
      </c>
    </row>
    <row r="16" spans="1:5" s="198" customFormat="1" ht="12.75">
      <c r="A16" s="210" t="s">
        <v>82</v>
      </c>
      <c r="B16" s="87"/>
      <c r="C16" s="87"/>
      <c r="D16" s="87">
        <v>250</v>
      </c>
      <c r="E16" s="209">
        <f>SUM(B16:D16)</f>
        <v>250</v>
      </c>
    </row>
    <row r="17" spans="1:5" s="198" customFormat="1" ht="12.75">
      <c r="A17" s="207" t="s">
        <v>88</v>
      </c>
      <c r="B17" s="87"/>
      <c r="C17" s="87">
        <v>166</v>
      </c>
      <c r="D17" s="87">
        <v>743</v>
      </c>
      <c r="E17" s="209">
        <f aca="true" t="shared" si="1" ref="E17:E24">SUM(B17:D17)</f>
        <v>909</v>
      </c>
    </row>
    <row r="18" spans="1:5" s="198" customFormat="1" ht="12.75">
      <c r="A18" s="207" t="s">
        <v>87</v>
      </c>
      <c r="B18" s="87"/>
      <c r="C18" s="87"/>
      <c r="D18" s="87">
        <v>1377</v>
      </c>
      <c r="E18" s="209">
        <f t="shared" si="1"/>
        <v>1377</v>
      </c>
    </row>
    <row r="19" spans="1:5" s="198" customFormat="1" ht="12.75">
      <c r="A19" s="211" t="s">
        <v>83</v>
      </c>
      <c r="B19" s="87">
        <v>75</v>
      </c>
      <c r="C19" s="87"/>
      <c r="D19" s="87">
        <v>671</v>
      </c>
      <c r="E19" s="209">
        <f t="shared" si="1"/>
        <v>746</v>
      </c>
    </row>
    <row r="20" spans="1:5" s="198" customFormat="1" ht="12.75">
      <c r="A20" s="211" t="s">
        <v>90</v>
      </c>
      <c r="B20" s="87">
        <v>5</v>
      </c>
      <c r="C20" s="87">
        <v>2</v>
      </c>
      <c r="D20" s="87">
        <v>445</v>
      </c>
      <c r="E20" s="209">
        <f t="shared" si="1"/>
        <v>452</v>
      </c>
    </row>
    <row r="21" spans="1:5" s="198" customFormat="1" ht="12.75">
      <c r="A21" s="211" t="s">
        <v>98</v>
      </c>
      <c r="B21" s="87"/>
      <c r="C21" s="87"/>
      <c r="D21" s="87">
        <v>2</v>
      </c>
      <c r="E21" s="209">
        <f t="shared" si="1"/>
        <v>2</v>
      </c>
    </row>
    <row r="22" spans="1:5" s="198" customFormat="1" ht="12.75">
      <c r="A22" s="207" t="s">
        <v>10</v>
      </c>
      <c r="B22" s="87"/>
      <c r="C22" s="87">
        <v>15</v>
      </c>
      <c r="D22" s="87">
        <v>39</v>
      </c>
      <c r="E22" s="209">
        <f t="shared" si="1"/>
        <v>54</v>
      </c>
    </row>
    <row r="23" spans="1:5" s="212" customFormat="1" ht="12.75">
      <c r="A23" s="207" t="s">
        <v>94</v>
      </c>
      <c r="B23" s="87"/>
      <c r="C23" s="87"/>
      <c r="D23" s="87">
        <v>1327</v>
      </c>
      <c r="E23" s="209">
        <f t="shared" si="1"/>
        <v>1327</v>
      </c>
    </row>
    <row r="24" spans="1:5" ht="12.75" customHeight="1">
      <c r="A24" s="207" t="s">
        <v>89</v>
      </c>
      <c r="B24" s="87"/>
      <c r="C24" s="87"/>
      <c r="D24" s="87">
        <v>341</v>
      </c>
      <c r="E24" s="209">
        <f t="shared" si="1"/>
        <v>341</v>
      </c>
    </row>
    <row r="25" spans="1:5" ht="12.75" customHeight="1">
      <c r="A25" s="18"/>
      <c r="B25" s="19"/>
      <c r="C25" s="20"/>
      <c r="D25" s="20"/>
      <c r="E25" s="91"/>
    </row>
    <row r="26" spans="1:5" ht="12.75" customHeight="1">
      <c r="A26" s="115" t="s">
        <v>11</v>
      </c>
      <c r="B26" s="116">
        <f>SUM(B10:B24)</f>
        <v>105</v>
      </c>
      <c r="C26" s="116">
        <f>SUM(C10:C24)</f>
        <v>197</v>
      </c>
      <c r="D26" s="116">
        <f>SUM(D10:D24)</f>
        <v>7759</v>
      </c>
      <c r="E26" s="10">
        <f>SUM(E10:E24)</f>
        <v>8061</v>
      </c>
    </row>
    <row r="27" spans="1:5" ht="12.75" customHeight="1">
      <c r="A27" s="21"/>
      <c r="B27" s="22"/>
      <c r="C27" s="23"/>
      <c r="D27" s="23"/>
      <c r="E27" s="92"/>
    </row>
    <row r="28" spans="2:5" ht="12.75" customHeight="1">
      <c r="B28" s="24"/>
      <c r="C28" s="16"/>
      <c r="D28" s="16"/>
      <c r="E28" s="93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0">
      <selection activeCell="D22" sqref="D22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8" t="s">
        <v>62</v>
      </c>
    </row>
    <row r="4" spans="1:5" ht="12.75">
      <c r="A4" s="12"/>
      <c r="B4" s="13"/>
      <c r="C4" s="13"/>
      <c r="D4" s="13"/>
      <c r="E4" s="89"/>
    </row>
    <row r="5" spans="1:5" ht="12.75">
      <c r="A5" s="112" t="s">
        <v>72</v>
      </c>
      <c r="B5" s="13"/>
      <c r="C5" s="13"/>
      <c r="D5" s="13"/>
      <c r="E5" s="89"/>
    </row>
    <row r="6" spans="1:5" ht="12.75">
      <c r="A6" s="109" t="str">
        <f>'A-N° Sinies Denun'!A6</f>
        <v>      (entre el 1 de enero y  31 de marzo 2018)</v>
      </c>
      <c r="B6" s="95"/>
      <c r="C6" s="13"/>
      <c r="D6" s="13"/>
      <c r="E6" s="89"/>
    </row>
    <row r="7" spans="1:5" ht="12.75">
      <c r="A7" s="125"/>
      <c r="B7" s="126" t="s">
        <v>47</v>
      </c>
      <c r="C7" s="126" t="s">
        <v>47</v>
      </c>
      <c r="D7" s="126" t="s">
        <v>47</v>
      </c>
      <c r="E7" s="127" t="s">
        <v>35</v>
      </c>
    </row>
    <row r="8" spans="1:5" ht="12.75">
      <c r="A8" s="128" t="s">
        <v>1</v>
      </c>
      <c r="B8" s="129" t="s">
        <v>51</v>
      </c>
      <c r="C8" s="130" t="s">
        <v>73</v>
      </c>
      <c r="D8" s="129" t="s">
        <v>52</v>
      </c>
      <c r="E8" s="135"/>
    </row>
    <row r="9" spans="1:5" ht="12.75">
      <c r="A9" s="132"/>
      <c r="B9" s="133" t="s">
        <v>74</v>
      </c>
      <c r="C9" s="133" t="s">
        <v>75</v>
      </c>
      <c r="D9" s="133" t="s">
        <v>76</v>
      </c>
      <c r="E9" s="134" t="s">
        <v>77</v>
      </c>
    </row>
    <row r="10" spans="1:5" ht="12.75">
      <c r="A10" s="199" t="str">
        <f>'A-N° Sinies Denun'!A10</f>
        <v>AIG</v>
      </c>
      <c r="B10" s="197"/>
      <c r="C10" s="197"/>
      <c r="D10" s="197"/>
      <c r="E10" s="200">
        <f aca="true" t="shared" si="0" ref="E10:E24">SUM(B10:D10)</f>
        <v>0</v>
      </c>
    </row>
    <row r="11" spans="1:5" ht="12.75">
      <c r="A11" s="199" t="str">
        <f>'A-N° Sinies Denun'!A11</f>
        <v>Bci</v>
      </c>
      <c r="B11" s="197">
        <v>131</v>
      </c>
      <c r="C11" s="197">
        <v>1055</v>
      </c>
      <c r="D11" s="197">
        <v>222</v>
      </c>
      <c r="E11" s="200">
        <f t="shared" si="0"/>
        <v>1408</v>
      </c>
    </row>
    <row r="12" spans="1:5" ht="12.75">
      <c r="A12" s="199" t="str">
        <f>'A-N° Sinies Denun'!A12</f>
        <v>BNP PARIBAS CARDIF</v>
      </c>
      <c r="B12" s="197">
        <v>204</v>
      </c>
      <c r="C12" s="197"/>
      <c r="D12" s="231">
        <v>122</v>
      </c>
      <c r="E12" s="200">
        <f t="shared" si="0"/>
        <v>326</v>
      </c>
    </row>
    <row r="13" spans="1:5" ht="12.75">
      <c r="A13" s="199" t="str">
        <f>'A-N° Sinies Denun'!A13</f>
        <v>Bupa</v>
      </c>
      <c r="B13" s="197">
        <v>617</v>
      </c>
      <c r="C13" s="197"/>
      <c r="D13" s="197">
        <v>25</v>
      </c>
      <c r="E13" s="200">
        <f t="shared" si="0"/>
        <v>642</v>
      </c>
    </row>
    <row r="14" spans="1:5" ht="12.75">
      <c r="A14" s="199" t="str">
        <f>'A-N° Sinies Denun'!A14</f>
        <v>Chilena Consolidada</v>
      </c>
      <c r="B14" s="197">
        <v>6</v>
      </c>
      <c r="C14" s="197">
        <v>55</v>
      </c>
      <c r="D14" s="197"/>
      <c r="E14" s="200">
        <f t="shared" si="0"/>
        <v>61</v>
      </c>
    </row>
    <row r="15" spans="1:5" ht="12.75">
      <c r="A15" s="199" t="str">
        <f>'A-N° Sinies Denun'!A15</f>
        <v>Chubb</v>
      </c>
      <c r="B15" s="197">
        <v>39</v>
      </c>
      <c r="C15" s="197"/>
      <c r="D15" s="197">
        <v>88</v>
      </c>
      <c r="E15" s="200">
        <f>SUM(B15:D15)</f>
        <v>127</v>
      </c>
    </row>
    <row r="16" spans="1:5" ht="12.75">
      <c r="A16" s="199" t="str">
        <f>'A-N° Sinies Denun'!A16</f>
        <v>Consorcio Nacional</v>
      </c>
      <c r="B16" s="197">
        <v>4</v>
      </c>
      <c r="C16" s="197">
        <v>153</v>
      </c>
      <c r="D16" s="197">
        <v>93</v>
      </c>
      <c r="E16" s="200">
        <f>SUM(B16:D16)</f>
        <v>250</v>
      </c>
    </row>
    <row r="17" spans="1:5" ht="12.75">
      <c r="A17" s="199" t="str">
        <f>'A-N° Sinies Denun'!A17</f>
        <v>HDI</v>
      </c>
      <c r="B17" s="197">
        <v>688</v>
      </c>
      <c r="C17" s="197">
        <v>55</v>
      </c>
      <c r="D17" s="197"/>
      <c r="E17" s="200">
        <f t="shared" si="0"/>
        <v>743</v>
      </c>
    </row>
    <row r="18" spans="1:5" ht="12.75">
      <c r="A18" s="199" t="str">
        <f>'A-N° Sinies Denun'!A18</f>
        <v>Liberty</v>
      </c>
      <c r="B18" s="197">
        <v>186</v>
      </c>
      <c r="C18" s="197">
        <v>1115</v>
      </c>
      <c r="D18" s="197">
        <v>76</v>
      </c>
      <c r="E18" s="200">
        <f>SUM(B18:D18)</f>
        <v>1377</v>
      </c>
    </row>
    <row r="19" spans="1:5" ht="12.75">
      <c r="A19" s="199" t="str">
        <f>'A-N° Sinies Denun'!A19</f>
        <v>Mapfre</v>
      </c>
      <c r="B19" s="197">
        <v>181</v>
      </c>
      <c r="C19" s="197">
        <v>223</v>
      </c>
      <c r="D19" s="197">
        <v>267</v>
      </c>
      <c r="E19" s="200">
        <f t="shared" si="0"/>
        <v>671</v>
      </c>
    </row>
    <row r="20" spans="1:5" ht="12.75">
      <c r="A20" s="199" t="str">
        <f>'A-N° Sinies Denun'!A20</f>
        <v>Mutual de Seguros</v>
      </c>
      <c r="B20" s="197">
        <v>372</v>
      </c>
      <c r="C20" s="197">
        <v>1</v>
      </c>
      <c r="D20" s="197">
        <v>72</v>
      </c>
      <c r="E20" s="200">
        <f t="shared" si="0"/>
        <v>445</v>
      </c>
    </row>
    <row r="21" spans="1:5" ht="12.75">
      <c r="A21" s="199" t="s">
        <v>98</v>
      </c>
      <c r="B21" s="197"/>
      <c r="C21" s="197"/>
      <c r="D21" s="197">
        <v>2</v>
      </c>
      <c r="E21" s="200">
        <f t="shared" si="0"/>
        <v>2</v>
      </c>
    </row>
    <row r="22" spans="1:5" ht="12.75">
      <c r="A22" s="199" t="str">
        <f>'A-N° Sinies Denun'!A22</f>
        <v>Renta Nacional</v>
      </c>
      <c r="B22" s="197">
        <v>20</v>
      </c>
      <c r="C22" s="197">
        <v>19</v>
      </c>
      <c r="D22" s="197"/>
      <c r="E22" s="200">
        <f t="shared" si="0"/>
        <v>39</v>
      </c>
    </row>
    <row r="23" spans="1:5" ht="12.75">
      <c r="A23" s="199" t="str">
        <f>'A-N° Sinies Denun'!A23</f>
        <v>Suramericana</v>
      </c>
      <c r="B23" s="197">
        <v>63</v>
      </c>
      <c r="C23" s="197">
        <v>811</v>
      </c>
      <c r="D23" s="197">
        <v>453</v>
      </c>
      <c r="E23" s="200">
        <f>SUM(B23:D23)</f>
        <v>1327</v>
      </c>
    </row>
    <row r="24" spans="1:5" ht="12.75">
      <c r="A24" s="108" t="str">
        <f>'A-N° Sinies Denun'!A24</f>
        <v>Zenit</v>
      </c>
      <c r="B24" s="197">
        <v>24</v>
      </c>
      <c r="C24" s="197">
        <v>263</v>
      </c>
      <c r="D24" s="197">
        <v>54</v>
      </c>
      <c r="E24" s="94">
        <f t="shared" si="0"/>
        <v>341</v>
      </c>
    </row>
    <row r="25" spans="1:5" ht="12.75">
      <c r="A25" s="18"/>
      <c r="B25" s="19"/>
      <c r="C25" s="20"/>
      <c r="D25" s="20"/>
      <c r="E25" s="91"/>
    </row>
    <row r="26" spans="1:5" ht="12.75">
      <c r="A26" s="115" t="s">
        <v>11</v>
      </c>
      <c r="B26" s="116">
        <f>SUM(B10:B24)</f>
        <v>2535</v>
      </c>
      <c r="C26" s="117">
        <f>SUM(C10:C24)</f>
        <v>3750</v>
      </c>
      <c r="D26" s="117">
        <f>SUM(D10:D24)</f>
        <v>1474</v>
      </c>
      <c r="E26" s="1">
        <f>SUM(E10:E24)</f>
        <v>7759</v>
      </c>
    </row>
    <row r="27" spans="1:5" ht="15.75">
      <c r="A27" s="21"/>
      <c r="B27" s="22"/>
      <c r="C27" s="23"/>
      <c r="D27" s="23"/>
      <c r="E27" s="9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22">
      <selection activeCell="E22" sqref="E22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7" customWidth="1"/>
    <col min="8" max="16384" width="11.421875" style="26" customWidth="1"/>
  </cols>
  <sheetData>
    <row r="1" ht="12.75">
      <c r="A1" s="25"/>
    </row>
    <row r="3" ht="12.75">
      <c r="A3" s="88" t="s">
        <v>62</v>
      </c>
    </row>
    <row r="4" ht="12.75">
      <c r="A4" s="25"/>
    </row>
    <row r="5" ht="12.75">
      <c r="A5" s="113" t="s">
        <v>15</v>
      </c>
    </row>
    <row r="6" spans="1:2" ht="12.75">
      <c r="A6" s="110" t="str">
        <f>'A-N° Sinies Denun'!$A$6</f>
        <v>      (entre el 1 de enero y  31 de marzo 2018)</v>
      </c>
      <c r="B6" s="96"/>
    </row>
    <row r="7" spans="1:7" ht="12.75">
      <c r="A7" s="136"/>
      <c r="B7" s="137" t="s">
        <v>16</v>
      </c>
      <c r="C7" s="138" t="s">
        <v>81</v>
      </c>
      <c r="D7" s="138"/>
      <c r="E7" s="137" t="s">
        <v>17</v>
      </c>
      <c r="F7" s="139" t="s">
        <v>18</v>
      </c>
      <c r="G7" s="140" t="s">
        <v>19</v>
      </c>
    </row>
    <row r="8" spans="1:7" ht="12.75">
      <c r="A8" s="141" t="s">
        <v>1</v>
      </c>
      <c r="B8" s="142"/>
      <c r="C8" s="143" t="s">
        <v>20</v>
      </c>
      <c r="D8" s="142" t="s">
        <v>21</v>
      </c>
      <c r="E8" s="142" t="s">
        <v>22</v>
      </c>
      <c r="F8" s="142" t="s">
        <v>23</v>
      </c>
      <c r="G8" s="144" t="s">
        <v>24</v>
      </c>
    </row>
    <row r="9" spans="1:7" ht="12.75">
      <c r="A9" s="145"/>
      <c r="B9" s="146" t="s">
        <v>25</v>
      </c>
      <c r="C9" s="146" t="s">
        <v>26</v>
      </c>
      <c r="D9" s="146" t="s">
        <v>27</v>
      </c>
      <c r="E9" s="146" t="s">
        <v>28</v>
      </c>
      <c r="F9" s="146" t="s">
        <v>29</v>
      </c>
      <c r="G9" s="147" t="s">
        <v>30</v>
      </c>
    </row>
    <row r="10" spans="1:7" ht="12.75">
      <c r="A10" s="201" t="str">
        <f>'A-N° Sinies Denun'!A10</f>
        <v>AIG</v>
      </c>
      <c r="B10" s="196"/>
      <c r="C10" s="196"/>
      <c r="D10" s="196"/>
      <c r="E10" s="197"/>
      <c r="F10" s="196"/>
      <c r="G10" s="202">
        <f aca="true" t="shared" si="0" ref="G10:G24">SUM(B10:F10)</f>
        <v>0</v>
      </c>
    </row>
    <row r="11" spans="1:7" ht="12.75">
      <c r="A11" s="201" t="str">
        <f>'A-N° Sinies Denun'!A11</f>
        <v>Bci</v>
      </c>
      <c r="B11" s="196">
        <v>86</v>
      </c>
      <c r="C11" s="196">
        <v>1</v>
      </c>
      <c r="D11" s="196"/>
      <c r="E11" s="197">
        <v>2570</v>
      </c>
      <c r="F11" s="196"/>
      <c r="G11" s="202">
        <f t="shared" si="0"/>
        <v>2657</v>
      </c>
    </row>
    <row r="12" spans="1:7" ht="12.75">
      <c r="A12" s="201" t="str">
        <f>'A-N° Sinies Denun'!A12</f>
        <v>BNP PARIBAS CARDIF</v>
      </c>
      <c r="B12" s="196">
        <v>3</v>
      </c>
      <c r="C12" s="196"/>
      <c r="D12" s="196">
        <v>1</v>
      </c>
      <c r="E12" s="197">
        <v>225</v>
      </c>
      <c r="F12" s="196"/>
      <c r="G12" s="202">
        <f t="shared" si="0"/>
        <v>229</v>
      </c>
    </row>
    <row r="13" spans="1:7" ht="12.75">
      <c r="A13" s="201" t="str">
        <f>'A-N° Sinies Denun'!A13</f>
        <v>Bupa</v>
      </c>
      <c r="B13" s="196">
        <v>13</v>
      </c>
      <c r="C13" s="196"/>
      <c r="D13" s="196"/>
      <c r="E13" s="197">
        <v>629</v>
      </c>
      <c r="F13" s="196"/>
      <c r="G13" s="202">
        <f t="shared" si="0"/>
        <v>642</v>
      </c>
    </row>
    <row r="14" spans="1:7" ht="12.75">
      <c r="A14" s="201" t="str">
        <f>'A-N° Sinies Denun'!A14</f>
        <v>Chilena Consolidada</v>
      </c>
      <c r="B14" s="196">
        <v>3</v>
      </c>
      <c r="C14" s="196"/>
      <c r="D14" s="196">
        <v>1</v>
      </c>
      <c r="E14" s="197">
        <v>83</v>
      </c>
      <c r="F14" s="196"/>
      <c r="G14" s="202">
        <f t="shared" si="0"/>
        <v>87</v>
      </c>
    </row>
    <row r="15" spans="1:7" ht="12.75">
      <c r="A15" s="201" t="s">
        <v>93</v>
      </c>
      <c r="B15" s="196">
        <v>9</v>
      </c>
      <c r="C15" s="196"/>
      <c r="D15" s="196">
        <v>3</v>
      </c>
      <c r="E15" s="197">
        <v>115</v>
      </c>
      <c r="F15" s="196"/>
      <c r="G15" s="202">
        <f t="shared" si="0"/>
        <v>127</v>
      </c>
    </row>
    <row r="16" spans="1:7" ht="12.75">
      <c r="A16" s="201" t="str">
        <f>'A-N° Sinies Denun'!A16</f>
        <v>Consorcio Nacional</v>
      </c>
      <c r="B16" s="196">
        <v>46</v>
      </c>
      <c r="C16" s="196"/>
      <c r="D16" s="196">
        <v>1</v>
      </c>
      <c r="E16" s="197">
        <v>1306</v>
      </c>
      <c r="F16" s="196"/>
      <c r="G16" s="202">
        <f t="shared" si="0"/>
        <v>1353</v>
      </c>
    </row>
    <row r="17" spans="1:7" ht="12.75">
      <c r="A17" s="201" t="str">
        <f>'A-N° Sinies Denun'!A17</f>
        <v>HDI</v>
      </c>
      <c r="B17" s="196">
        <v>7</v>
      </c>
      <c r="C17" s="196"/>
      <c r="D17" s="196">
        <v>1</v>
      </c>
      <c r="E17" s="197">
        <v>658</v>
      </c>
      <c r="F17" s="196">
        <v>214</v>
      </c>
      <c r="G17" s="202">
        <f t="shared" si="0"/>
        <v>880</v>
      </c>
    </row>
    <row r="18" spans="1:7" ht="12.75">
      <c r="A18" s="201" t="str">
        <f>'A-N° Sinies Denun'!A18</f>
        <v>Liberty</v>
      </c>
      <c r="B18" s="196">
        <v>71</v>
      </c>
      <c r="C18" s="196"/>
      <c r="D18" s="196"/>
      <c r="E18" s="197">
        <v>2476</v>
      </c>
      <c r="F18" s="196"/>
      <c r="G18" s="202">
        <f t="shared" si="0"/>
        <v>2547</v>
      </c>
    </row>
    <row r="19" spans="1:7" ht="12.75">
      <c r="A19" s="201" t="str">
        <f>'A-N° Sinies Denun'!A19</f>
        <v>Mapfre</v>
      </c>
      <c r="B19" s="196">
        <v>110</v>
      </c>
      <c r="C19" s="196">
        <v>7</v>
      </c>
      <c r="D19" s="196">
        <v>4</v>
      </c>
      <c r="E19" s="197">
        <v>574</v>
      </c>
      <c r="F19" s="196"/>
      <c r="G19" s="202">
        <f t="shared" si="0"/>
        <v>695</v>
      </c>
    </row>
    <row r="20" spans="1:7" ht="12.75">
      <c r="A20" s="201" t="str">
        <f>'A-N° Sinies Denun'!A20</f>
        <v>Mutual de Seguros</v>
      </c>
      <c r="B20" s="196">
        <v>8</v>
      </c>
      <c r="C20" s="196"/>
      <c r="D20" s="196"/>
      <c r="E20" s="197">
        <v>422</v>
      </c>
      <c r="F20" s="196">
        <v>2</v>
      </c>
      <c r="G20" s="202">
        <f t="shared" si="0"/>
        <v>432</v>
      </c>
    </row>
    <row r="21" spans="1:7" ht="12.75">
      <c r="A21" s="201" t="str">
        <f>'A-N° Sinies Denun'!A21</f>
        <v>Porvenir</v>
      </c>
      <c r="B21" s="196"/>
      <c r="C21" s="196"/>
      <c r="D21" s="196"/>
      <c r="E21" s="197">
        <v>7</v>
      </c>
      <c r="F21" s="196"/>
      <c r="G21" s="202">
        <f t="shared" si="0"/>
        <v>7</v>
      </c>
    </row>
    <row r="22" spans="1:7" ht="12.75">
      <c r="A22" s="201" t="str">
        <f>'A-N° Sinies Denun'!A22</f>
        <v>Renta Nacional</v>
      </c>
      <c r="B22" s="196">
        <v>3</v>
      </c>
      <c r="C22" s="196"/>
      <c r="D22" s="196"/>
      <c r="E22" s="197">
        <v>44</v>
      </c>
      <c r="F22" s="196">
        <v>19</v>
      </c>
      <c r="G22" s="202">
        <f t="shared" si="0"/>
        <v>66</v>
      </c>
    </row>
    <row r="23" spans="1:7" ht="12.75">
      <c r="A23" s="201" t="str">
        <f>'A-N° Sinies Denun'!A23</f>
        <v>Suramericana</v>
      </c>
      <c r="B23" s="196">
        <v>10</v>
      </c>
      <c r="C23" s="196"/>
      <c r="D23" s="196"/>
      <c r="E23" s="197">
        <v>2229</v>
      </c>
      <c r="F23" s="196"/>
      <c r="G23" s="202">
        <f t="shared" si="0"/>
        <v>2239</v>
      </c>
    </row>
    <row r="24" spans="1:7" ht="12.75">
      <c r="A24" s="201" t="str">
        <f>'A-N° Sinies Denun'!A24</f>
        <v>Zenit</v>
      </c>
      <c r="B24" s="196">
        <v>14</v>
      </c>
      <c r="C24" s="196">
        <v>1</v>
      </c>
      <c r="D24" s="196"/>
      <c r="E24" s="197">
        <v>575</v>
      </c>
      <c r="F24" s="196"/>
      <c r="G24" s="202">
        <f t="shared" si="0"/>
        <v>590</v>
      </c>
    </row>
    <row r="25" spans="1:10" ht="12.75">
      <c r="A25" s="27"/>
      <c r="B25" s="28"/>
      <c r="C25" s="29"/>
      <c r="D25" s="29"/>
      <c r="E25" s="30"/>
      <c r="F25" s="30"/>
      <c r="G25" s="98"/>
      <c r="H25" s="31"/>
      <c r="I25" s="32"/>
      <c r="J25" s="32"/>
    </row>
    <row r="26" spans="1:7" ht="12.75" customHeight="1">
      <c r="A26" s="118" t="s">
        <v>11</v>
      </c>
      <c r="B26" s="119">
        <f aca="true" t="shared" si="1" ref="B26:G26">SUM(B10:B24)</f>
        <v>383</v>
      </c>
      <c r="C26" s="119">
        <f t="shared" si="1"/>
        <v>9</v>
      </c>
      <c r="D26" s="119">
        <f t="shared" si="1"/>
        <v>11</v>
      </c>
      <c r="E26" s="119">
        <f t="shared" si="1"/>
        <v>11913</v>
      </c>
      <c r="F26" s="119">
        <f t="shared" si="1"/>
        <v>235</v>
      </c>
      <c r="G26" s="9">
        <f t="shared" si="1"/>
        <v>12551</v>
      </c>
    </row>
    <row r="27" spans="1:7" ht="15.75">
      <c r="A27" s="33"/>
      <c r="B27" s="34"/>
      <c r="C27" s="35"/>
      <c r="D27" s="35"/>
      <c r="E27" s="36"/>
      <c r="F27" s="36"/>
      <c r="G27" s="99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zoomScalePageLayoutView="0" workbookViewId="0" topLeftCell="G4">
      <selection activeCell="I4" sqref="I1:J16384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0" customWidth="1"/>
    <col min="6" max="6" width="37.8515625" style="39" customWidth="1"/>
    <col min="7" max="7" width="35.140625" style="39" customWidth="1"/>
    <col min="8" max="8" width="35.140625" style="100" customWidth="1"/>
    <col min="9" max="16384" width="11.421875" style="39" customWidth="1"/>
  </cols>
  <sheetData>
    <row r="1" ht="12.75">
      <c r="A1" s="38"/>
    </row>
    <row r="3" ht="12.75">
      <c r="A3" s="88" t="s">
        <v>62</v>
      </c>
    </row>
    <row r="4" ht="12.75">
      <c r="A4" s="38"/>
    </row>
    <row r="5" spans="1:8" ht="12.75">
      <c r="A5" s="114" t="s">
        <v>31</v>
      </c>
      <c r="H5" s="104"/>
    </row>
    <row r="6" spans="1:2" ht="12.75">
      <c r="A6" s="111" t="s">
        <v>97</v>
      </c>
      <c r="B6" s="102"/>
    </row>
    <row r="7" spans="1:8" ht="12.75">
      <c r="A7" s="148"/>
      <c r="B7" s="149" t="s">
        <v>32</v>
      </c>
      <c r="C7" s="150"/>
      <c r="D7" s="151"/>
      <c r="E7" s="152"/>
      <c r="F7" s="153" t="s">
        <v>33</v>
      </c>
      <c r="G7" s="153" t="s">
        <v>34</v>
      </c>
      <c r="H7" s="154" t="s">
        <v>35</v>
      </c>
    </row>
    <row r="8" spans="1:8" ht="12.75">
      <c r="A8" s="155" t="s">
        <v>1</v>
      </c>
      <c r="B8" s="156" t="s">
        <v>16</v>
      </c>
      <c r="C8" s="157" t="s">
        <v>36</v>
      </c>
      <c r="D8" s="157" t="s">
        <v>37</v>
      </c>
      <c r="E8" s="157" t="s">
        <v>38</v>
      </c>
      <c r="F8" s="157" t="s">
        <v>39</v>
      </c>
      <c r="G8" s="156" t="s">
        <v>40</v>
      </c>
      <c r="H8" s="158" t="s">
        <v>41</v>
      </c>
    </row>
    <row r="9" spans="1:8" ht="12.75">
      <c r="A9" s="159"/>
      <c r="B9" s="160"/>
      <c r="C9" s="161"/>
      <c r="D9" s="162"/>
      <c r="E9" s="161" t="s">
        <v>42</v>
      </c>
      <c r="F9" s="161" t="s">
        <v>43</v>
      </c>
      <c r="G9" s="161" t="s">
        <v>44</v>
      </c>
      <c r="H9" s="163" t="s">
        <v>45</v>
      </c>
    </row>
    <row r="10" spans="1:8" ht="12.75">
      <c r="A10" s="203" t="str">
        <f>'A-N° Sinies Denun'!A10</f>
        <v>AIG</v>
      </c>
      <c r="B10" s="197"/>
      <c r="C10" s="197"/>
      <c r="D10" s="197"/>
      <c r="E10" s="204">
        <f>SUM(B10:D10)</f>
        <v>0</v>
      </c>
      <c r="F10" s="197"/>
      <c r="G10" s="197"/>
      <c r="H10" s="205">
        <f>SUM(E10:G10)</f>
        <v>0</v>
      </c>
    </row>
    <row r="11" spans="1:8" ht="12.75">
      <c r="A11" s="203" t="str">
        <f>'A-N° Sinies Denun'!A11</f>
        <v>Bci</v>
      </c>
      <c r="B11" s="197">
        <v>664843</v>
      </c>
      <c r="C11" s="197">
        <v>4045</v>
      </c>
      <c r="D11" s="197">
        <v>24556</v>
      </c>
      <c r="E11" s="204">
        <f>SUM(B11:D11)</f>
        <v>693444</v>
      </c>
      <c r="F11" s="197">
        <v>996064</v>
      </c>
      <c r="G11" s="197">
        <v>210</v>
      </c>
      <c r="H11" s="205">
        <f>SUM(E11:G11)</f>
        <v>1689718</v>
      </c>
    </row>
    <row r="12" spans="1:8" ht="12.75">
      <c r="A12" s="203" t="str">
        <f>'A-N° Sinies Denun'!A12</f>
        <v>BNP PARIBAS CARDIF</v>
      </c>
      <c r="B12" s="206">
        <v>17649</v>
      </c>
      <c r="C12" s="197"/>
      <c r="D12" s="197"/>
      <c r="E12" s="204">
        <f aca="true" t="shared" si="0" ref="E12:E24">SUM(B12:D12)</f>
        <v>17649</v>
      </c>
      <c r="F12" s="197">
        <v>113133</v>
      </c>
      <c r="G12" s="197"/>
      <c r="H12" s="205">
        <f aca="true" t="shared" si="1" ref="H12:H24">SUM(E12:G12)</f>
        <v>130782</v>
      </c>
    </row>
    <row r="13" spans="1:8" ht="12.75">
      <c r="A13" s="203" t="str">
        <f>'A-N° Sinies Denun'!A13</f>
        <v>Bupa</v>
      </c>
      <c r="B13" s="206">
        <v>104056</v>
      </c>
      <c r="C13" s="197"/>
      <c r="D13" s="197"/>
      <c r="E13" s="204">
        <f t="shared" si="0"/>
        <v>104056</v>
      </c>
      <c r="F13" s="197">
        <v>250221</v>
      </c>
      <c r="G13" s="197"/>
      <c r="H13" s="205">
        <f t="shared" si="1"/>
        <v>354277</v>
      </c>
    </row>
    <row r="14" spans="1:8" ht="12.75">
      <c r="A14" s="203" t="str">
        <f>'A-N° Sinies Denun'!A14</f>
        <v>Chilena Consolidada</v>
      </c>
      <c r="B14" s="206">
        <v>40267</v>
      </c>
      <c r="C14" s="197">
        <v>2447</v>
      </c>
      <c r="D14" s="197"/>
      <c r="E14" s="204">
        <f t="shared" si="0"/>
        <v>42714</v>
      </c>
      <c r="F14" s="197">
        <v>91541</v>
      </c>
      <c r="G14" s="197"/>
      <c r="H14" s="205">
        <f t="shared" si="1"/>
        <v>134255</v>
      </c>
    </row>
    <row r="15" spans="1:8" ht="12.75">
      <c r="A15" s="203" t="str">
        <f>'A-N° Sinies Denun'!A15</f>
        <v>Chubb</v>
      </c>
      <c r="B15" s="206">
        <v>56210</v>
      </c>
      <c r="C15" s="197">
        <v>16095</v>
      </c>
      <c r="D15" s="197"/>
      <c r="E15" s="204">
        <f t="shared" si="0"/>
        <v>72305</v>
      </c>
      <c r="F15" s="197">
        <v>104085</v>
      </c>
      <c r="G15" s="197"/>
      <c r="H15" s="205">
        <f t="shared" si="1"/>
        <v>176390</v>
      </c>
    </row>
    <row r="16" spans="1:8" ht="12.75">
      <c r="A16" s="203" t="str">
        <f>'A-N° Sinies Denun'!A16</f>
        <v>Consorcio Nacional</v>
      </c>
      <c r="B16" s="197">
        <v>291942</v>
      </c>
      <c r="C16" s="197">
        <v>4933</v>
      </c>
      <c r="D16" s="197">
        <v>19682</v>
      </c>
      <c r="E16" s="204">
        <f t="shared" si="0"/>
        <v>316557</v>
      </c>
      <c r="F16" s="197">
        <v>830363</v>
      </c>
      <c r="G16" s="197"/>
      <c r="H16" s="205">
        <f t="shared" si="1"/>
        <v>1146920</v>
      </c>
    </row>
    <row r="17" spans="1:8" ht="12.75">
      <c r="A17" s="203" t="str">
        <f>'A-N° Sinies Denun'!A17</f>
        <v>HDI</v>
      </c>
      <c r="B17" s="197">
        <v>130536</v>
      </c>
      <c r="C17" s="197">
        <v>12432</v>
      </c>
      <c r="D17" s="197"/>
      <c r="E17" s="204">
        <f t="shared" si="0"/>
        <v>142968</v>
      </c>
      <c r="F17" s="197">
        <v>478634</v>
      </c>
      <c r="G17" s="197"/>
      <c r="H17" s="205">
        <f t="shared" si="1"/>
        <v>621602</v>
      </c>
    </row>
    <row r="18" spans="1:8" ht="12.75">
      <c r="A18" s="203" t="str">
        <f>'A-N° Sinies Denun'!A18</f>
        <v>Liberty</v>
      </c>
      <c r="B18" s="197">
        <v>571267</v>
      </c>
      <c r="C18" s="197">
        <v>13608</v>
      </c>
      <c r="D18" s="197">
        <v>23270</v>
      </c>
      <c r="E18" s="204">
        <f t="shared" si="0"/>
        <v>608145</v>
      </c>
      <c r="F18" s="197">
        <v>1066944</v>
      </c>
      <c r="G18" s="197">
        <v>75593</v>
      </c>
      <c r="H18" s="205">
        <f t="shared" si="1"/>
        <v>1750682</v>
      </c>
    </row>
    <row r="19" spans="1:8" ht="12.75">
      <c r="A19" s="203" t="str">
        <f>'A-N° Sinies Denun'!A19</f>
        <v>Mapfre</v>
      </c>
      <c r="B19" s="197">
        <v>220743</v>
      </c>
      <c r="C19" s="197">
        <v>5370</v>
      </c>
      <c r="D19" s="197">
        <v>8068</v>
      </c>
      <c r="E19" s="204">
        <f t="shared" si="0"/>
        <v>234181</v>
      </c>
      <c r="F19" s="197">
        <v>400718</v>
      </c>
      <c r="G19" s="197"/>
      <c r="H19" s="205">
        <f t="shared" si="1"/>
        <v>634899</v>
      </c>
    </row>
    <row r="20" spans="1:8" ht="12.75">
      <c r="A20" s="203" t="str">
        <f>'A-N° Sinies Denun'!A20</f>
        <v>Mutual de Seguros</v>
      </c>
      <c r="B20" s="197">
        <v>55062</v>
      </c>
      <c r="C20" s="197"/>
      <c r="D20" s="197"/>
      <c r="E20" s="204">
        <f t="shared" si="0"/>
        <v>55062</v>
      </c>
      <c r="F20" s="197">
        <v>140847</v>
      </c>
      <c r="G20" s="197"/>
      <c r="H20" s="205">
        <f t="shared" si="1"/>
        <v>195909</v>
      </c>
    </row>
    <row r="21" spans="1:8" ht="12.75">
      <c r="A21" s="203" t="str">
        <f>'A-N° Sinies Denun'!A21</f>
        <v>Porvenir</v>
      </c>
      <c r="B21" s="197"/>
      <c r="C21" s="197"/>
      <c r="D21" s="197"/>
      <c r="E21" s="204"/>
      <c r="F21" s="197"/>
      <c r="G21" s="197"/>
      <c r="H21" s="205">
        <f t="shared" si="1"/>
        <v>0</v>
      </c>
    </row>
    <row r="22" spans="1:8" ht="12.75">
      <c r="A22" s="203" t="str">
        <f>'A-N° Sinies Denun'!A22</f>
        <v>Renta Nacional</v>
      </c>
      <c r="B22" s="197">
        <v>24206</v>
      </c>
      <c r="C22" s="197"/>
      <c r="D22" s="197"/>
      <c r="E22" s="204">
        <f t="shared" si="0"/>
        <v>24206</v>
      </c>
      <c r="F22" s="197">
        <v>81935</v>
      </c>
      <c r="G22" s="197"/>
      <c r="H22" s="205">
        <f t="shared" si="1"/>
        <v>106141</v>
      </c>
    </row>
    <row r="23" spans="1:8" ht="12.75">
      <c r="A23" s="203" t="str">
        <f>'A-N° Sinies Denun'!A23</f>
        <v>Suramericana</v>
      </c>
      <c r="B23" s="197">
        <v>405946</v>
      </c>
      <c r="C23" s="197">
        <v>4561</v>
      </c>
      <c r="D23" s="197">
        <v>16085</v>
      </c>
      <c r="E23" s="204">
        <f t="shared" si="0"/>
        <v>426592</v>
      </c>
      <c r="F23" s="197">
        <v>1095092</v>
      </c>
      <c r="G23" s="197"/>
      <c r="H23" s="205">
        <f t="shared" si="1"/>
        <v>1521684</v>
      </c>
    </row>
    <row r="24" spans="1:8" ht="12.75">
      <c r="A24" s="85" t="str">
        <f>'A-N° Sinies Denun'!A24</f>
        <v>Zenit</v>
      </c>
      <c r="B24" s="17">
        <v>120924</v>
      </c>
      <c r="C24" s="17">
        <v>4088</v>
      </c>
      <c r="D24" s="17">
        <v>24270</v>
      </c>
      <c r="E24" s="204">
        <f t="shared" si="0"/>
        <v>149282</v>
      </c>
      <c r="F24" s="17">
        <v>198936</v>
      </c>
      <c r="G24" s="17"/>
      <c r="H24" s="205">
        <f t="shared" si="1"/>
        <v>348218</v>
      </c>
    </row>
    <row r="25" spans="1:8" ht="12.75">
      <c r="A25" s="40"/>
      <c r="B25" s="41"/>
      <c r="C25" s="42"/>
      <c r="D25" s="42"/>
      <c r="E25" s="101"/>
      <c r="F25" s="43"/>
      <c r="G25" s="43"/>
      <c r="H25" s="105"/>
    </row>
    <row r="26" spans="1:8" s="103" customFormat="1" ht="12.75" customHeight="1">
      <c r="A26" s="120" t="s">
        <v>11</v>
      </c>
      <c r="B26" s="121">
        <f aca="true" t="shared" si="2" ref="B26:H26">SUM(B10:B24)</f>
        <v>2703651</v>
      </c>
      <c r="C26" s="121">
        <f t="shared" si="2"/>
        <v>67579</v>
      </c>
      <c r="D26" s="121">
        <f t="shared" si="2"/>
        <v>115931</v>
      </c>
      <c r="E26" s="121">
        <f t="shared" si="2"/>
        <v>2887161</v>
      </c>
      <c r="F26" s="121">
        <f t="shared" si="2"/>
        <v>5848513</v>
      </c>
      <c r="G26" s="121">
        <f t="shared" si="2"/>
        <v>75803</v>
      </c>
      <c r="H26" s="122">
        <f t="shared" si="2"/>
        <v>8811477</v>
      </c>
    </row>
    <row r="27" spans="1:8" ht="15.75">
      <c r="A27" s="222"/>
      <c r="B27" s="223"/>
      <c r="C27" s="224"/>
      <c r="D27" s="224"/>
      <c r="E27" s="225"/>
      <c r="F27" s="226"/>
      <c r="G27" s="226"/>
      <c r="H27" s="227"/>
    </row>
    <row r="28" spans="1:8" ht="15.75">
      <c r="A28" s="214"/>
      <c r="B28" s="215"/>
      <c r="C28" s="216"/>
      <c r="D28" s="216"/>
      <c r="E28" s="217"/>
      <c r="F28" s="218"/>
      <c r="G28" s="218"/>
      <c r="H28" s="217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E10">
      <selection activeCell="I1" sqref="I1:I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8" t="s">
        <v>62</v>
      </c>
    </row>
    <row r="4" spans="1:6" ht="12.75">
      <c r="A4" s="38"/>
      <c r="B4" s="39"/>
      <c r="C4" s="39"/>
      <c r="D4" s="39"/>
      <c r="E4" s="100"/>
      <c r="F4" s="39"/>
    </row>
    <row r="5" spans="1:6" ht="12.75">
      <c r="A5" s="114" t="s">
        <v>46</v>
      </c>
      <c r="B5" s="39"/>
      <c r="C5" s="39"/>
      <c r="D5" s="39"/>
      <c r="E5" s="100"/>
      <c r="F5" s="39"/>
    </row>
    <row r="6" spans="1:6" ht="12.75">
      <c r="A6" s="111" t="str">
        <f>'D-Sinies Pag Direc'!A6</f>
        <v>      (entre el 1 de enero y 31 de marzo de 2018, montos expresados en miles de pesos de marzo de 2018)</v>
      </c>
      <c r="B6" s="102"/>
      <c r="C6" s="39"/>
      <c r="D6" s="39"/>
      <c r="E6" s="100"/>
      <c r="F6" s="39"/>
    </row>
    <row r="7" spans="1:6" ht="12.75">
      <c r="A7" s="148"/>
      <c r="B7" s="232" t="s">
        <v>78</v>
      </c>
      <c r="C7" s="233"/>
      <c r="D7" s="153" t="s">
        <v>48</v>
      </c>
      <c r="E7" s="153" t="s">
        <v>49</v>
      </c>
      <c r="F7" s="154" t="s">
        <v>50</v>
      </c>
    </row>
    <row r="8" spans="1:6" ht="12.75">
      <c r="A8" s="155" t="s">
        <v>1</v>
      </c>
      <c r="B8" s="157" t="s">
        <v>51</v>
      </c>
      <c r="C8" s="157" t="s">
        <v>52</v>
      </c>
      <c r="D8" s="164" t="s">
        <v>79</v>
      </c>
      <c r="E8" s="164" t="s">
        <v>53</v>
      </c>
      <c r="F8" s="165" t="s">
        <v>54</v>
      </c>
    </row>
    <row r="9" spans="1:6" ht="12.75">
      <c r="A9" s="155"/>
      <c r="B9" s="166"/>
      <c r="C9" s="167"/>
      <c r="D9" s="164" t="s">
        <v>80</v>
      </c>
      <c r="E9" s="156" t="s">
        <v>55</v>
      </c>
      <c r="F9" s="165" t="s">
        <v>56</v>
      </c>
    </row>
    <row r="10" spans="1:6" ht="12.75">
      <c r="A10" s="159"/>
      <c r="B10" s="161" t="s">
        <v>57</v>
      </c>
      <c r="C10" s="161" t="s">
        <v>58</v>
      </c>
      <c r="D10" s="161" t="s">
        <v>59</v>
      </c>
      <c r="E10" s="161" t="s">
        <v>60</v>
      </c>
      <c r="F10" s="163" t="s">
        <v>61</v>
      </c>
    </row>
    <row r="11" spans="1:7" ht="12.75">
      <c r="A11" s="193" t="str">
        <f>'D-Sinies Pag Direc'!A10</f>
        <v>AIG</v>
      </c>
      <c r="B11" s="194">
        <f>'D-Sinies Pag Direc'!H10</f>
        <v>0</v>
      </c>
      <c r="C11" s="87"/>
      <c r="D11" s="87"/>
      <c r="E11" s="87"/>
      <c r="F11" s="195">
        <f aca="true" t="shared" si="0" ref="F11:F17">SUM(B11:D11)-E11</f>
        <v>0</v>
      </c>
      <c r="G11" s="168"/>
    </row>
    <row r="12" spans="1:7" ht="12.75">
      <c r="A12" s="84" t="str">
        <f>'D-Sinies Pag Direc'!A11</f>
        <v>Bci</v>
      </c>
      <c r="B12" s="124">
        <f>'D-Sinies Pag Direc'!H11</f>
        <v>1689718</v>
      </c>
      <c r="C12" s="17">
        <v>1005792</v>
      </c>
      <c r="D12" s="17">
        <v>2054853</v>
      </c>
      <c r="E12" s="17">
        <v>2939722</v>
      </c>
      <c r="F12" s="107">
        <f t="shared" si="0"/>
        <v>1810641</v>
      </c>
      <c r="G12" s="168"/>
    </row>
    <row r="13" spans="1:7" ht="12.75">
      <c r="A13" s="84" t="str">
        <f>'D-Sinies Pag Direc'!A12</f>
        <v>BNP PARIBAS CARDIF</v>
      </c>
      <c r="B13" s="124">
        <f>'D-Sinies Pag Direc'!H12</f>
        <v>130782</v>
      </c>
      <c r="C13" s="17">
        <v>23941</v>
      </c>
      <c r="D13" s="17">
        <v>603034</v>
      </c>
      <c r="E13" s="17">
        <v>661435</v>
      </c>
      <c r="F13" s="107">
        <f t="shared" si="0"/>
        <v>96322</v>
      </c>
      <c r="G13" s="168"/>
    </row>
    <row r="14" spans="1:7" ht="12.75">
      <c r="A14" s="84" t="str">
        <f>'D-Sinies Pag Direc'!A13</f>
        <v>Bupa</v>
      </c>
      <c r="B14" s="124">
        <f>'D-Sinies Pag Direc'!H13</f>
        <v>354277</v>
      </c>
      <c r="C14" s="17">
        <v>163041</v>
      </c>
      <c r="D14" s="17">
        <v>873037</v>
      </c>
      <c r="E14" s="17">
        <v>1205828</v>
      </c>
      <c r="F14" s="107">
        <f t="shared" si="0"/>
        <v>184527</v>
      </c>
      <c r="G14" s="168"/>
    </row>
    <row r="15" spans="1:7" ht="12.75">
      <c r="A15" s="84" t="str">
        <f>'D-Sinies Pag Direc'!A14</f>
        <v>Chilena Consolidada</v>
      </c>
      <c r="B15" s="124">
        <f>'D-Sinies Pag Direc'!H14</f>
        <v>134255</v>
      </c>
      <c r="C15" s="17">
        <v>63352</v>
      </c>
      <c r="D15" s="17">
        <v>45577</v>
      </c>
      <c r="E15" s="17">
        <v>144481</v>
      </c>
      <c r="F15" s="107">
        <f t="shared" si="0"/>
        <v>98703</v>
      </c>
      <c r="G15" s="168"/>
    </row>
    <row r="16" spans="1:7" ht="12.75">
      <c r="A16" s="84" t="str">
        <f>'D-Sinies Pag Direc'!A15</f>
        <v>Chubb</v>
      </c>
      <c r="B16" s="124">
        <f>'D-Sinies Pag Direc'!H15</f>
        <v>176390</v>
      </c>
      <c r="C16" s="17">
        <v>200449</v>
      </c>
      <c r="D16" s="17"/>
      <c r="E16" s="17">
        <v>100378</v>
      </c>
      <c r="F16" s="107">
        <f t="shared" si="0"/>
        <v>276461</v>
      </c>
      <c r="G16" s="168"/>
    </row>
    <row r="17" spans="1:7" ht="12.75">
      <c r="A17" s="84" t="str">
        <f>'D-Sinies Pag Direc'!A16</f>
        <v>Consorcio Nacional</v>
      </c>
      <c r="B17" s="124">
        <f>'D-Sinies Pag Direc'!H16</f>
        <v>1146920</v>
      </c>
      <c r="C17" s="17">
        <v>792650</v>
      </c>
      <c r="D17" s="17">
        <v>1547278</v>
      </c>
      <c r="E17" s="17">
        <v>1807784</v>
      </c>
      <c r="F17" s="107">
        <f t="shared" si="0"/>
        <v>1679064</v>
      </c>
      <c r="G17" s="168"/>
    </row>
    <row r="18" spans="1:7" ht="12.75">
      <c r="A18" s="193" t="str">
        <f>'D-Sinies Pag Direc'!A17</f>
        <v>HDI</v>
      </c>
      <c r="B18" s="194">
        <f>'D-Sinies Pag Direc'!H17</f>
        <v>621602</v>
      </c>
      <c r="C18" s="87">
        <v>582794</v>
      </c>
      <c r="D18" s="87">
        <v>297471</v>
      </c>
      <c r="E18" s="87">
        <v>746632</v>
      </c>
      <c r="F18" s="195">
        <f aca="true" t="shared" si="1" ref="F18:F25">SUM(B18:D18)-E18</f>
        <v>755235</v>
      </c>
      <c r="G18" s="168"/>
    </row>
    <row r="19" spans="1:7" ht="12.75">
      <c r="A19" s="84" t="str">
        <f>'D-Sinies Pag Direc'!A18</f>
        <v>Liberty</v>
      </c>
      <c r="B19" s="124">
        <f>'D-Sinies Pag Direc'!H18</f>
        <v>1750682</v>
      </c>
      <c r="C19" s="17">
        <v>1778200</v>
      </c>
      <c r="D19" s="17">
        <v>1545005</v>
      </c>
      <c r="E19" s="17">
        <v>2585244</v>
      </c>
      <c r="F19" s="107">
        <f t="shared" si="1"/>
        <v>2488643</v>
      </c>
      <c r="G19" s="168"/>
    </row>
    <row r="20" spans="1:7" ht="12.75">
      <c r="A20" s="84" t="str">
        <f>'D-Sinies Pag Direc'!A19</f>
        <v>Mapfre</v>
      </c>
      <c r="B20" s="124">
        <f>'D-Sinies Pag Direc'!H19</f>
        <v>634899</v>
      </c>
      <c r="C20" s="17">
        <v>170452</v>
      </c>
      <c r="D20" s="17">
        <v>356700</v>
      </c>
      <c r="E20" s="17">
        <v>642078</v>
      </c>
      <c r="F20" s="107">
        <f t="shared" si="1"/>
        <v>519973</v>
      </c>
      <c r="G20" s="168"/>
    </row>
    <row r="21" spans="1:7" ht="12.75">
      <c r="A21" s="84" t="str">
        <f>'D-Sinies Pag Direc'!A20</f>
        <v>Mutual de Seguros</v>
      </c>
      <c r="B21" s="124">
        <f>'D-Sinies Pag Direc'!H20</f>
        <v>195909</v>
      </c>
      <c r="C21" s="17">
        <v>84939</v>
      </c>
      <c r="D21" s="17">
        <v>96751</v>
      </c>
      <c r="E21" s="17">
        <v>146733</v>
      </c>
      <c r="F21" s="107">
        <f t="shared" si="1"/>
        <v>230866</v>
      </c>
      <c r="G21" s="168"/>
    </row>
    <row r="22" spans="1:7" ht="12.75">
      <c r="A22" s="84" t="s">
        <v>98</v>
      </c>
      <c r="B22" s="124"/>
      <c r="C22" s="17">
        <v>1456</v>
      </c>
      <c r="D22" s="17">
        <v>4949</v>
      </c>
      <c r="E22" s="17">
        <v>1350</v>
      </c>
      <c r="F22" s="107">
        <f t="shared" si="1"/>
        <v>5055</v>
      </c>
      <c r="G22" s="168"/>
    </row>
    <row r="23" spans="1:7" ht="12.75">
      <c r="A23" s="84" t="str">
        <f>'D-Sinies Pag Direc'!A22</f>
        <v>Renta Nacional</v>
      </c>
      <c r="B23" s="124">
        <f>'D-Sinies Pag Direc'!H22</f>
        <v>106141</v>
      </c>
      <c r="C23" s="17">
        <v>127643</v>
      </c>
      <c r="D23" s="17">
        <v>104742</v>
      </c>
      <c r="E23" s="17">
        <v>255474</v>
      </c>
      <c r="F23" s="107">
        <f t="shared" si="1"/>
        <v>83052</v>
      </c>
      <c r="G23" s="168"/>
    </row>
    <row r="24" spans="1:7" ht="12.75">
      <c r="A24" s="84" t="str">
        <f>'D-Sinies Pag Direc'!A23</f>
        <v>Suramericana</v>
      </c>
      <c r="B24" s="124">
        <f>'D-Sinies Pag Direc'!H23</f>
        <v>1521684</v>
      </c>
      <c r="C24" s="17">
        <v>883208</v>
      </c>
      <c r="D24" s="17">
        <v>832151</v>
      </c>
      <c r="E24" s="17">
        <v>1584568</v>
      </c>
      <c r="F24" s="107">
        <f t="shared" si="1"/>
        <v>1652475</v>
      </c>
      <c r="G24" s="168"/>
    </row>
    <row r="25" spans="1:7" ht="12.75">
      <c r="A25" s="84" t="str">
        <f>'D-Sinies Pag Direc'!A24</f>
        <v>Zenit</v>
      </c>
      <c r="B25" s="124">
        <f>'D-Sinies Pag Direc'!H24</f>
        <v>348218</v>
      </c>
      <c r="C25" s="17">
        <v>164581</v>
      </c>
      <c r="D25" s="17">
        <v>287405</v>
      </c>
      <c r="E25" s="17">
        <v>384415</v>
      </c>
      <c r="F25" s="107">
        <f t="shared" si="1"/>
        <v>415789</v>
      </c>
      <c r="G25" s="168"/>
    </row>
    <row r="26" spans="1:6" ht="12.75">
      <c r="A26" s="40"/>
      <c r="B26" s="41"/>
      <c r="C26" s="42"/>
      <c r="D26" s="42"/>
      <c r="E26" s="42"/>
      <c r="F26" s="105"/>
    </row>
    <row r="27" spans="1:6" ht="12.75">
      <c r="A27" s="123" t="s">
        <v>11</v>
      </c>
      <c r="B27" s="124">
        <f>SUM(B11:B25)</f>
        <v>8811477</v>
      </c>
      <c r="C27" s="124">
        <f>SUM(C11:C25)</f>
        <v>6042498</v>
      </c>
      <c r="D27" s="124">
        <f>SUM(D11:D25)</f>
        <v>8648953</v>
      </c>
      <c r="E27" s="124">
        <f>SUM(E11:E25)</f>
        <v>13206122</v>
      </c>
      <c r="F27" s="3">
        <f>+B27+C27+D27-E27</f>
        <v>10296806</v>
      </c>
    </row>
    <row r="28" spans="1:6" ht="15.75">
      <c r="A28" s="44"/>
      <c r="B28" s="45"/>
      <c r="C28" s="46"/>
      <c r="D28" s="46"/>
      <c r="E28" s="46"/>
      <c r="F28" s="106"/>
    </row>
    <row r="30" spans="1:7" ht="12.75">
      <c r="A30" s="39"/>
      <c r="B30" s="24"/>
      <c r="C30" s="16"/>
      <c r="D30" s="16"/>
      <c r="E30" s="93"/>
      <c r="F30" s="26"/>
      <c r="G30" s="97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0"/>
  <sheetViews>
    <sheetView zoomScalePageLayoutView="0" workbookViewId="0" topLeftCell="A1">
      <pane xSplit="1" topLeftCell="J1" activePane="topRight" state="frozen"/>
      <selection pane="topLeft" activeCell="A7" sqref="A7"/>
      <selection pane="topRight" activeCell="J1" sqref="J1:N16384"/>
    </sheetView>
  </sheetViews>
  <sheetFormatPr defaultColWidth="11.421875" defaultRowHeight="12.75"/>
  <cols>
    <col min="1" max="1" width="45.00390625" style="48" customWidth="1"/>
    <col min="2" max="2" width="25.00390625" style="48" customWidth="1"/>
    <col min="3" max="9" width="38.28125" style="48" customWidth="1"/>
    <col min="10" max="13" width="38.28125" style="48" bestFit="1" customWidth="1"/>
    <col min="14" max="14" width="29.7109375" style="48" bestFit="1" customWidth="1"/>
    <col min="15" max="15" width="23.57421875" style="48" bestFit="1" customWidth="1"/>
    <col min="16" max="16384" width="11.421875" style="48" customWidth="1"/>
  </cols>
  <sheetData>
    <row r="1" ht="12.75">
      <c r="A1" s="47"/>
    </row>
    <row r="3" ht="12.75">
      <c r="A3" s="88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31 de marzo 2018)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6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59"/>
      <c r="B9" s="60"/>
      <c r="C9" s="60"/>
      <c r="D9" s="60"/>
      <c r="E9" s="60"/>
      <c r="F9" s="60"/>
      <c r="G9" s="60"/>
      <c r="H9" s="60"/>
      <c r="I9" s="61"/>
    </row>
    <row r="10" spans="1:9" ht="12.75">
      <c r="A10" s="85" t="str">
        <f>'A-N° Sinies Denun'!A10</f>
        <v>AIG</v>
      </c>
      <c r="B10" s="230"/>
      <c r="C10" s="230"/>
      <c r="D10" s="230"/>
      <c r="E10" s="230"/>
      <c r="F10" s="230"/>
      <c r="G10" s="230"/>
      <c r="H10" s="230"/>
      <c r="I10" s="4">
        <f>SUM(B10:H10)</f>
        <v>0</v>
      </c>
    </row>
    <row r="11" spans="1:9" ht="12.75">
      <c r="A11" s="85" t="str">
        <f>'A-N° Sinies Denun'!A11</f>
        <v>Bci</v>
      </c>
      <c r="B11" s="213">
        <v>386866</v>
      </c>
      <c r="C11" s="213">
        <v>125100</v>
      </c>
      <c r="D11" s="213">
        <v>31491</v>
      </c>
      <c r="E11" s="213">
        <v>14002</v>
      </c>
      <c r="F11" s="213">
        <v>15093</v>
      </c>
      <c r="G11" s="213">
        <v>17408</v>
      </c>
      <c r="H11" s="213">
        <v>21412</v>
      </c>
      <c r="I11" s="4">
        <f aca="true" t="shared" si="0" ref="I11:I24">SUM(B11:H11)</f>
        <v>611372</v>
      </c>
    </row>
    <row r="12" spans="1:9" ht="12.75">
      <c r="A12" s="85" t="str">
        <f>'A-N° Sinies Denun'!A12</f>
        <v>BNP PARIBAS CARDIF</v>
      </c>
      <c r="B12" s="213">
        <v>37876</v>
      </c>
      <c r="C12" s="213">
        <v>3134</v>
      </c>
      <c r="D12" s="213">
        <v>0</v>
      </c>
      <c r="E12" s="213">
        <v>0</v>
      </c>
      <c r="F12" s="213">
        <v>518</v>
      </c>
      <c r="G12" s="213">
        <v>0</v>
      </c>
      <c r="H12" s="213">
        <v>116</v>
      </c>
      <c r="I12" s="4">
        <f t="shared" si="0"/>
        <v>41644</v>
      </c>
    </row>
    <row r="13" spans="1:9" ht="12.75">
      <c r="A13" s="85" t="str">
        <f>'A-N° Sinies Denun'!A13</f>
        <v>Bupa</v>
      </c>
      <c r="B13" s="213">
        <v>0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4">
        <f t="shared" si="0"/>
        <v>0</v>
      </c>
    </row>
    <row r="14" spans="1:9" ht="12.75">
      <c r="A14" s="85" t="str">
        <f>'A-N° Sinies Denun'!A14</f>
        <v>Chilena Consolidada</v>
      </c>
      <c r="B14" s="213">
        <v>4038</v>
      </c>
      <c r="C14" s="213">
        <v>1197</v>
      </c>
      <c r="D14" s="213">
        <v>0</v>
      </c>
      <c r="E14" s="213">
        <v>0</v>
      </c>
      <c r="F14" s="213">
        <v>335</v>
      </c>
      <c r="G14" s="213">
        <v>0</v>
      </c>
      <c r="H14" s="213">
        <v>275</v>
      </c>
      <c r="I14" s="4">
        <f t="shared" si="0"/>
        <v>5845</v>
      </c>
    </row>
    <row r="15" spans="1:9" s="170" customFormat="1" ht="12.75">
      <c r="A15" s="220" t="str">
        <f>'A-N° Sinies Denun'!A15</f>
        <v>Chubb</v>
      </c>
      <c r="B15" s="213">
        <v>0</v>
      </c>
      <c r="C15" s="213">
        <v>0</v>
      </c>
      <c r="D15" s="213">
        <v>0</v>
      </c>
      <c r="E15" s="213">
        <v>180</v>
      </c>
      <c r="F15" s="213">
        <v>0</v>
      </c>
      <c r="G15" s="213">
        <v>0</v>
      </c>
      <c r="H15" s="213">
        <v>0</v>
      </c>
      <c r="I15" s="221">
        <f t="shared" si="0"/>
        <v>180</v>
      </c>
    </row>
    <row r="16" spans="1:9" ht="12.75">
      <c r="A16" s="85" t="str">
        <f>'A-N° Sinies Denun'!A16</f>
        <v>Consorcio Nacional</v>
      </c>
      <c r="B16" s="213">
        <v>200833</v>
      </c>
      <c r="C16" s="213">
        <v>258100</v>
      </c>
      <c r="D16" s="213">
        <v>784</v>
      </c>
      <c r="E16" s="213">
        <v>768</v>
      </c>
      <c r="F16" s="213">
        <v>8377</v>
      </c>
      <c r="G16" s="213">
        <v>279</v>
      </c>
      <c r="H16" s="213">
        <v>2192</v>
      </c>
      <c r="I16" s="4">
        <f t="shared" si="0"/>
        <v>471333</v>
      </c>
    </row>
    <row r="17" spans="1:9" ht="12.75">
      <c r="A17" s="85" t="str">
        <f>'A-N° Sinies Denun'!A17</f>
        <v>HDI</v>
      </c>
      <c r="B17" s="213">
        <v>250626</v>
      </c>
      <c r="C17" s="213">
        <v>111550</v>
      </c>
      <c r="D17" s="213">
        <v>1029</v>
      </c>
      <c r="E17" s="213">
        <v>889</v>
      </c>
      <c r="F17" s="213">
        <v>13351</v>
      </c>
      <c r="G17" s="213">
        <v>34</v>
      </c>
      <c r="H17" s="213">
        <v>5751</v>
      </c>
      <c r="I17" s="4">
        <f t="shared" si="0"/>
        <v>383230</v>
      </c>
    </row>
    <row r="18" spans="1:9" ht="12.75">
      <c r="A18" s="85" t="str">
        <f>'A-N° Sinies Denun'!A18</f>
        <v>Liberty</v>
      </c>
      <c r="B18" s="213">
        <v>34673</v>
      </c>
      <c r="C18" s="213">
        <v>34852</v>
      </c>
      <c r="D18" s="213">
        <v>9570</v>
      </c>
      <c r="E18" s="213">
        <v>2185</v>
      </c>
      <c r="F18" s="213">
        <v>1314</v>
      </c>
      <c r="G18" s="213">
        <v>2422</v>
      </c>
      <c r="H18" s="213">
        <v>13911</v>
      </c>
      <c r="I18" s="4">
        <f t="shared" si="0"/>
        <v>98927</v>
      </c>
    </row>
    <row r="19" spans="1:9" ht="12.75">
      <c r="A19" s="85" t="str">
        <f>'A-N° Sinies Denun'!A19</f>
        <v>Mapfre</v>
      </c>
      <c r="B19" s="213">
        <v>189693</v>
      </c>
      <c r="C19" s="213">
        <v>16201</v>
      </c>
      <c r="D19" s="213">
        <v>4288</v>
      </c>
      <c r="E19" s="213">
        <v>686</v>
      </c>
      <c r="F19" s="213">
        <v>19914</v>
      </c>
      <c r="G19" s="213">
        <v>393</v>
      </c>
      <c r="H19" s="213">
        <v>2216</v>
      </c>
      <c r="I19" s="4">
        <f t="shared" si="0"/>
        <v>233391</v>
      </c>
    </row>
    <row r="20" spans="1:9" ht="12.75">
      <c r="A20" s="85" t="str">
        <f>'A-N° Sinies Denun'!A20</f>
        <v>Mutual de Seguros</v>
      </c>
      <c r="B20" s="213">
        <v>20921</v>
      </c>
      <c r="C20" s="213">
        <v>3624</v>
      </c>
      <c r="D20" s="213">
        <v>0</v>
      </c>
      <c r="E20" s="213">
        <v>0</v>
      </c>
      <c r="F20" s="213">
        <v>128</v>
      </c>
      <c r="G20" s="213">
        <v>0</v>
      </c>
      <c r="H20" s="213">
        <v>774</v>
      </c>
      <c r="I20" s="4">
        <f t="shared" si="0"/>
        <v>25447</v>
      </c>
    </row>
    <row r="21" spans="1:9" ht="12.75">
      <c r="A21" s="85" t="str">
        <f>'A-N° Sinies Denun'!A21</f>
        <v>Porvenir</v>
      </c>
      <c r="B21" s="213">
        <v>2392</v>
      </c>
      <c r="C21" s="213">
        <v>591</v>
      </c>
      <c r="D21" s="213">
        <v>45</v>
      </c>
      <c r="E21" s="213">
        <v>0</v>
      </c>
      <c r="F21" s="213">
        <v>8</v>
      </c>
      <c r="G21" s="213">
        <v>0</v>
      </c>
      <c r="H21" s="213">
        <v>0</v>
      </c>
      <c r="I21" s="4">
        <f t="shared" si="0"/>
        <v>3036</v>
      </c>
    </row>
    <row r="22" spans="1:9" ht="12.75">
      <c r="A22" s="85" t="str">
        <f>'A-N° Sinies Denun'!A22</f>
        <v>Renta Nacional</v>
      </c>
      <c r="B22" s="213">
        <v>0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4">
        <f t="shared" si="0"/>
        <v>0</v>
      </c>
    </row>
    <row r="23" spans="1:9" s="170" customFormat="1" ht="12.75">
      <c r="A23" s="85" t="str">
        <f>'A-N° Sinies Denun'!A23</f>
        <v>Suramericana</v>
      </c>
      <c r="B23" s="213">
        <v>967142</v>
      </c>
      <c r="C23" s="213">
        <v>24480</v>
      </c>
      <c r="D23" s="213">
        <v>3685</v>
      </c>
      <c r="E23" s="213">
        <v>274</v>
      </c>
      <c r="F23" s="213">
        <v>4075</v>
      </c>
      <c r="G23" s="213">
        <v>177</v>
      </c>
      <c r="H23" s="213">
        <v>8425</v>
      </c>
      <c r="I23" s="4">
        <f t="shared" si="0"/>
        <v>1008258</v>
      </c>
    </row>
    <row r="24" spans="1:9" s="170" customFormat="1" ht="12.75">
      <c r="A24" s="85" t="str">
        <f>'A-N° Sinies Denun'!A24</f>
        <v>Zenit</v>
      </c>
      <c r="B24" s="213">
        <v>282588</v>
      </c>
      <c r="C24" s="213">
        <v>57246</v>
      </c>
      <c r="D24" s="213">
        <v>0</v>
      </c>
      <c r="E24" s="213">
        <v>0</v>
      </c>
      <c r="F24" s="213">
        <v>7294</v>
      </c>
      <c r="G24" s="213">
        <v>0</v>
      </c>
      <c r="H24" s="213">
        <v>1871</v>
      </c>
      <c r="I24" s="4">
        <f t="shared" si="0"/>
        <v>348999</v>
      </c>
    </row>
    <row r="25" spans="1:9" ht="12.75">
      <c r="A25" s="63"/>
      <c r="B25" s="64"/>
      <c r="C25" s="65"/>
      <c r="D25" s="65"/>
      <c r="E25" s="65"/>
      <c r="F25" s="65"/>
      <c r="G25" s="66"/>
      <c r="H25" s="66"/>
      <c r="I25" s="67"/>
    </row>
    <row r="26" spans="1:9" ht="12.75">
      <c r="A26" s="68" t="s">
        <v>11</v>
      </c>
      <c r="B26" s="5">
        <f aca="true" t="shared" si="1" ref="B26:I26">SUM(B10:B24)</f>
        <v>2377648</v>
      </c>
      <c r="C26" s="5">
        <f t="shared" si="1"/>
        <v>636075</v>
      </c>
      <c r="D26" s="5">
        <f t="shared" si="1"/>
        <v>50892</v>
      </c>
      <c r="E26" s="5">
        <f t="shared" si="1"/>
        <v>18984</v>
      </c>
      <c r="F26" s="5">
        <f t="shared" si="1"/>
        <v>70407</v>
      </c>
      <c r="G26" s="5">
        <f t="shared" si="1"/>
        <v>20713</v>
      </c>
      <c r="H26" s="5">
        <f t="shared" si="1"/>
        <v>56943</v>
      </c>
      <c r="I26" s="5">
        <f t="shared" si="1"/>
        <v>3231662</v>
      </c>
    </row>
    <row r="27" spans="1:9" ht="12.75" customHeight="1">
      <c r="A27" s="69"/>
      <c r="B27" s="70"/>
      <c r="C27" s="71"/>
      <c r="D27" s="71"/>
      <c r="E27" s="71"/>
      <c r="F27" s="71"/>
      <c r="G27" s="72"/>
      <c r="H27" s="73"/>
      <c r="I27" s="74"/>
    </row>
    <row r="28" spans="1:9" ht="12.75">
      <c r="A28" s="50"/>
      <c r="B28" s="50"/>
      <c r="C28" s="50"/>
      <c r="D28" s="50"/>
      <c r="E28" s="50"/>
      <c r="F28" s="50"/>
      <c r="G28" s="50"/>
      <c r="H28" s="50"/>
      <c r="I28" s="50"/>
    </row>
    <row r="30" spans="2:6" ht="12.75">
      <c r="B30" s="213"/>
      <c r="C30" s="213"/>
      <c r="D30" s="213"/>
      <c r="E30" s="213"/>
      <c r="F30" s="213"/>
    </row>
    <row r="31" spans="2:5" ht="12.75">
      <c r="B31" s="213"/>
      <c r="C31" s="213"/>
      <c r="E31" s="62"/>
    </row>
    <row r="32" spans="2:5" ht="12.75">
      <c r="B32" s="213"/>
      <c r="C32" s="213"/>
      <c r="E32" s="62"/>
    </row>
    <row r="33" spans="2:5" ht="12.75">
      <c r="B33" s="213"/>
      <c r="C33" s="213"/>
      <c r="E33" s="62"/>
    </row>
    <row r="34" spans="2:5" ht="12.75">
      <c r="B34" s="213"/>
      <c r="C34" s="213"/>
      <c r="E34" s="62"/>
    </row>
    <row r="35" spans="2:5" ht="12.75">
      <c r="B35" s="213"/>
      <c r="C35" s="213"/>
      <c r="E35" s="62"/>
    </row>
    <row r="36" spans="2:5" ht="12.75">
      <c r="B36" s="213"/>
      <c r="C36" s="213"/>
      <c r="E36" s="62"/>
    </row>
    <row r="39" spans="2:8" ht="12.75">
      <c r="B39" s="213"/>
      <c r="C39" s="213"/>
      <c r="D39" s="213">
        <f>_xlfn.IFERROR(VLOOKUP($C$3&amp;$C$4&amp;$A9,'[1]BBDD2'!$A$2:$N$1713,11,FALSE),0)</f>
        <v>0</v>
      </c>
      <c r="E39" s="213">
        <f>_xlfn.IFERROR(VLOOKUP($C$3&amp;$C$4&amp;$A10,'[1]BBDD2'!$A$2:$N$1713,11,FALSE),0)</f>
        <v>0</v>
      </c>
      <c r="F39" s="213">
        <f>_xlfn.IFERROR(VLOOKUP($C$3&amp;$C$4&amp;$A11,'[1]BBDD2'!$A$2:$N$1713,11,FALSE),0)</f>
        <v>0</v>
      </c>
      <c r="G39" s="213">
        <f>_xlfn.IFERROR(VLOOKUP($C$3&amp;$C$4&amp;$A12,'[1]BBDD2'!$A$2:$N$1713,11,FALSE),0)</f>
        <v>0</v>
      </c>
      <c r="H39" s="213">
        <f>_xlfn.IFERROR(VLOOKUP($C$3&amp;$C$4&amp;$A14,'[1]BBDD2'!$A$2:$N$1713,11,FALSE),0)</f>
        <v>0</v>
      </c>
    </row>
    <row r="40" spans="2:8" ht="12.75">
      <c r="B40" s="62"/>
      <c r="C40" s="62"/>
      <c r="D40" s="62"/>
      <c r="E40" s="62"/>
      <c r="F40" s="62"/>
      <c r="G40" s="62"/>
      <c r="H40" s="62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L49"/>
  <sheetViews>
    <sheetView zoomScalePageLayoutView="0" workbookViewId="0" topLeftCell="A1">
      <selection activeCell="S1" sqref="S1:S16384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  <col min="10" max="10" width="38.28125" style="0" bestFit="1" customWidth="1"/>
    <col min="11" max="11" width="12.421875" style="0" customWidth="1"/>
  </cols>
  <sheetData>
    <row r="3" ht="12.75">
      <c r="A3" s="88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31 de marzo de 2018, montos expresados en miles de pesos de marzo de 2018)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6"/>
      <c r="B7" s="53"/>
      <c r="C7" s="54"/>
      <c r="D7" s="54"/>
      <c r="E7" s="54"/>
      <c r="F7" s="54"/>
      <c r="G7" s="54"/>
      <c r="H7" s="54"/>
      <c r="I7" s="55"/>
    </row>
    <row r="8" spans="1:12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  <c r="J8" s="219"/>
      <c r="L8" s="219"/>
    </row>
    <row r="9" spans="1:9" ht="12.75">
      <c r="A9" s="78"/>
      <c r="B9" s="60"/>
      <c r="C9" s="60"/>
      <c r="D9" s="60"/>
      <c r="E9" s="60"/>
      <c r="F9" s="60"/>
      <c r="G9" s="60"/>
      <c r="H9" s="60"/>
      <c r="I9" s="61"/>
    </row>
    <row r="10" spans="1:12" ht="12.75">
      <c r="A10" s="84" t="str">
        <f>'F-N° Seg Contrat'!A10</f>
        <v>AIG</v>
      </c>
      <c r="B10" s="230"/>
      <c r="C10" s="230"/>
      <c r="D10" s="230"/>
      <c r="E10" s="230"/>
      <c r="F10" s="230"/>
      <c r="G10" s="230"/>
      <c r="H10" s="230"/>
      <c r="I10" s="4">
        <f aca="true" t="shared" si="0" ref="I10:I16">SUM(B10:H10)</f>
        <v>0</v>
      </c>
      <c r="J10" s="168"/>
      <c r="L10" s="168"/>
    </row>
    <row r="11" spans="1:12" ht="12.75">
      <c r="A11" s="84" t="str">
        <f>'F-N° Seg Contrat'!A11</f>
        <v>Bci</v>
      </c>
      <c r="B11" s="168">
        <v>2140673</v>
      </c>
      <c r="C11" s="168">
        <v>989730</v>
      </c>
      <c r="D11" s="168">
        <v>518001</v>
      </c>
      <c r="E11" s="168">
        <v>582245</v>
      </c>
      <c r="F11" s="168">
        <v>419801</v>
      </c>
      <c r="G11" s="168">
        <v>282118</v>
      </c>
      <c r="H11" s="168">
        <v>156172</v>
      </c>
      <c r="I11" s="4">
        <f t="shared" si="0"/>
        <v>5088740</v>
      </c>
      <c r="J11" s="168"/>
      <c r="L11" s="168"/>
    </row>
    <row r="12" spans="1:12" ht="12.75">
      <c r="A12" s="84" t="str">
        <f>'F-N° Seg Contrat'!A12</f>
        <v>BNP PARIBAS CARDIF</v>
      </c>
      <c r="B12" s="168">
        <v>189177</v>
      </c>
      <c r="C12" s="168">
        <v>25625</v>
      </c>
      <c r="D12" s="168">
        <v>0</v>
      </c>
      <c r="E12" s="168">
        <v>0</v>
      </c>
      <c r="F12" s="168">
        <v>9661</v>
      </c>
      <c r="G12" s="168">
        <v>0</v>
      </c>
      <c r="H12" s="168">
        <v>713</v>
      </c>
      <c r="I12" s="4">
        <f t="shared" si="0"/>
        <v>225176</v>
      </c>
      <c r="J12" s="168"/>
      <c r="L12" s="168"/>
    </row>
    <row r="13" spans="1:12" ht="12.75">
      <c r="A13" s="84" t="str">
        <f>'F-N° Seg Contrat'!A13</f>
        <v>Bupa</v>
      </c>
      <c r="B13" s="213">
        <v>0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4">
        <f t="shared" si="0"/>
        <v>0</v>
      </c>
      <c r="J13" s="168"/>
      <c r="L13" s="168"/>
    </row>
    <row r="14" spans="1:12" ht="12.75">
      <c r="A14" s="84" t="str">
        <f>'F-N° Seg Contrat'!A14</f>
        <v>Chilena Consolidada</v>
      </c>
      <c r="B14" s="168">
        <v>23179</v>
      </c>
      <c r="C14" s="168">
        <v>8764</v>
      </c>
      <c r="D14" s="168">
        <v>0</v>
      </c>
      <c r="E14" s="168">
        <v>0</v>
      </c>
      <c r="F14" s="168">
        <v>10427</v>
      </c>
      <c r="G14" s="168">
        <v>0</v>
      </c>
      <c r="H14" s="168">
        <v>1527</v>
      </c>
      <c r="I14" s="4">
        <f t="shared" si="0"/>
        <v>43897</v>
      </c>
      <c r="J14" s="168"/>
      <c r="L14" s="168"/>
    </row>
    <row r="15" spans="1:12" ht="12.75">
      <c r="A15" s="84" t="str">
        <f>'F-N° Seg Contrat'!A15</f>
        <v>Chubb</v>
      </c>
      <c r="B15" s="168">
        <v>0</v>
      </c>
      <c r="C15" s="168">
        <v>0</v>
      </c>
      <c r="D15" s="168">
        <v>0</v>
      </c>
      <c r="E15" s="168">
        <v>28841</v>
      </c>
      <c r="F15" s="168">
        <v>0</v>
      </c>
      <c r="G15" s="168">
        <v>0</v>
      </c>
      <c r="H15" s="168">
        <v>0</v>
      </c>
      <c r="I15" s="4">
        <f t="shared" si="0"/>
        <v>28841</v>
      </c>
      <c r="J15" s="168"/>
      <c r="L15" s="168"/>
    </row>
    <row r="16" spans="1:12" ht="12.75">
      <c r="A16" s="84" t="str">
        <f>'F-N° Seg Contrat'!A16</f>
        <v>Consorcio Nacional</v>
      </c>
      <c r="B16" s="168">
        <v>1222786</v>
      </c>
      <c r="C16" s="168">
        <v>1907583</v>
      </c>
      <c r="D16" s="168">
        <v>16783</v>
      </c>
      <c r="E16" s="168">
        <v>18153</v>
      </c>
      <c r="F16" s="168">
        <v>285299</v>
      </c>
      <c r="G16" s="168">
        <v>5019</v>
      </c>
      <c r="H16" s="168">
        <v>14259</v>
      </c>
      <c r="I16" s="4">
        <f t="shared" si="0"/>
        <v>3469882</v>
      </c>
      <c r="J16" s="168"/>
      <c r="L16" s="168"/>
    </row>
    <row r="17" spans="1:12" ht="12.75">
      <c r="A17" s="84" t="str">
        <f>'F-N° Seg Contrat'!A17</f>
        <v>HDI</v>
      </c>
      <c r="B17" s="168">
        <v>1331794</v>
      </c>
      <c r="C17" s="168">
        <v>792047</v>
      </c>
      <c r="D17" s="168">
        <v>17451</v>
      </c>
      <c r="E17" s="168">
        <v>60245</v>
      </c>
      <c r="F17" s="168">
        <v>361017</v>
      </c>
      <c r="G17" s="168">
        <v>756</v>
      </c>
      <c r="H17" s="168">
        <v>60307</v>
      </c>
      <c r="I17" s="4">
        <f aca="true" t="shared" si="1" ref="I17:I24">SUM(B17:H17)</f>
        <v>2623617</v>
      </c>
      <c r="J17" s="168"/>
      <c r="L17" s="168"/>
    </row>
    <row r="18" spans="1:12" ht="12.75">
      <c r="A18" s="84" t="str">
        <f>'F-N° Seg Contrat'!A18</f>
        <v>Liberty</v>
      </c>
      <c r="B18" s="168">
        <v>316694</v>
      </c>
      <c r="C18" s="168">
        <v>355616</v>
      </c>
      <c r="D18" s="168">
        <v>170067</v>
      </c>
      <c r="E18" s="168">
        <v>74861</v>
      </c>
      <c r="F18" s="168">
        <v>48249</v>
      </c>
      <c r="G18" s="168">
        <v>46858</v>
      </c>
      <c r="H18" s="168">
        <v>130360</v>
      </c>
      <c r="I18" s="4">
        <f t="shared" si="1"/>
        <v>1142705</v>
      </c>
      <c r="J18" s="168"/>
      <c r="L18" s="168"/>
    </row>
    <row r="19" spans="1:12" ht="12.75">
      <c r="A19" s="84" t="str">
        <f>'F-N° Seg Contrat'!A19</f>
        <v>Mapfre</v>
      </c>
      <c r="B19" s="168">
        <v>2410924</v>
      </c>
      <c r="C19" s="168">
        <v>153060</v>
      </c>
      <c r="D19" s="168">
        <v>66448</v>
      </c>
      <c r="E19" s="168">
        <v>16739</v>
      </c>
      <c r="F19" s="168">
        <v>593768</v>
      </c>
      <c r="G19" s="168">
        <v>7764</v>
      </c>
      <c r="H19" s="168">
        <v>19713</v>
      </c>
      <c r="I19" s="4">
        <f t="shared" si="1"/>
        <v>3268416</v>
      </c>
      <c r="J19" s="168"/>
      <c r="L19" s="168"/>
    </row>
    <row r="20" spans="1:12" ht="12.75">
      <c r="A20" s="84" t="str">
        <f>'F-N° Seg Contrat'!A20</f>
        <v>Mutual de Seguros</v>
      </c>
      <c r="B20" s="168">
        <v>229795</v>
      </c>
      <c r="C20" s="168">
        <v>49791</v>
      </c>
      <c r="D20" s="168">
        <v>0</v>
      </c>
      <c r="E20" s="168">
        <v>0</v>
      </c>
      <c r="F20" s="168">
        <v>5862</v>
      </c>
      <c r="G20" s="168">
        <v>0</v>
      </c>
      <c r="H20" s="168">
        <v>6679</v>
      </c>
      <c r="I20" s="4">
        <f t="shared" si="1"/>
        <v>292127</v>
      </c>
      <c r="J20" s="168"/>
      <c r="L20" s="168"/>
    </row>
    <row r="21" spans="1:12" ht="12.75">
      <c r="A21" s="84" t="str">
        <f>'F-N° Seg Contrat'!A21</f>
        <v>Porvenir</v>
      </c>
      <c r="B21" s="168">
        <v>19486</v>
      </c>
      <c r="C21" s="168">
        <v>5439</v>
      </c>
      <c r="D21" s="168">
        <v>1947</v>
      </c>
      <c r="E21" s="168">
        <v>0</v>
      </c>
      <c r="F21" s="168">
        <v>259</v>
      </c>
      <c r="G21" s="168">
        <v>0</v>
      </c>
      <c r="H21" s="168">
        <v>0</v>
      </c>
      <c r="I21" s="4">
        <f t="shared" si="1"/>
        <v>27131</v>
      </c>
      <c r="J21" s="168"/>
      <c r="L21" s="168"/>
    </row>
    <row r="22" spans="1:12" ht="12.75">
      <c r="A22" s="84" t="str">
        <f>'F-N° Seg Contrat'!A22</f>
        <v>Renta Nacional</v>
      </c>
      <c r="B22" s="213">
        <v>0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4">
        <f>SUM(B22:H22)</f>
        <v>0</v>
      </c>
      <c r="J22" s="168"/>
      <c r="L22" s="168"/>
    </row>
    <row r="23" spans="1:12" s="171" customFormat="1" ht="12.75">
      <c r="A23" s="84" t="str">
        <f>'F-N° Seg Contrat'!A23</f>
        <v>Suramericana</v>
      </c>
      <c r="B23" s="168">
        <v>4796018</v>
      </c>
      <c r="C23" s="168">
        <v>191330</v>
      </c>
      <c r="D23" s="168">
        <v>63919</v>
      </c>
      <c r="E23" s="168">
        <v>5011</v>
      </c>
      <c r="F23" s="168">
        <v>128096</v>
      </c>
      <c r="G23" s="168">
        <v>3017</v>
      </c>
      <c r="H23" s="168">
        <v>37953</v>
      </c>
      <c r="I23" s="4">
        <f t="shared" si="1"/>
        <v>5225344</v>
      </c>
      <c r="J23" s="180"/>
      <c r="L23" s="180"/>
    </row>
    <row r="24" spans="1:12" s="171" customFormat="1" ht="14.25">
      <c r="A24" s="84" t="str">
        <f>'F-N° Seg Contrat'!A24</f>
        <v>Zenit</v>
      </c>
      <c r="B24" s="168">
        <v>1422820</v>
      </c>
      <c r="C24" s="168">
        <v>487183</v>
      </c>
      <c r="D24" s="168">
        <v>0</v>
      </c>
      <c r="E24" s="168">
        <v>0</v>
      </c>
      <c r="F24" s="168">
        <v>232230</v>
      </c>
      <c r="G24" s="168">
        <v>0</v>
      </c>
      <c r="H24" s="168">
        <v>6799</v>
      </c>
      <c r="I24" s="4">
        <f t="shared" si="1"/>
        <v>2149032</v>
      </c>
      <c r="J24" s="180"/>
      <c r="K24" s="178"/>
      <c r="L24" s="180"/>
    </row>
    <row r="25" spans="1:12" ht="14.25">
      <c r="A25" s="63"/>
      <c r="B25" s="175"/>
      <c r="C25" s="176"/>
      <c r="D25" s="176"/>
      <c r="E25" s="176"/>
      <c r="F25" s="176"/>
      <c r="G25" s="82"/>
      <c r="H25" s="82"/>
      <c r="I25" s="177"/>
      <c r="K25" s="179"/>
      <c r="L25" s="168"/>
    </row>
    <row r="26" spans="1:12" ht="14.25">
      <c r="A26" s="68" t="s">
        <v>11</v>
      </c>
      <c r="B26" s="5">
        <f aca="true" t="shared" si="2" ref="B26:J26">SUM(B10:B24)</f>
        <v>14103346</v>
      </c>
      <c r="C26" s="6">
        <f t="shared" si="2"/>
        <v>4966168</v>
      </c>
      <c r="D26" s="6">
        <f t="shared" si="2"/>
        <v>854616</v>
      </c>
      <c r="E26" s="6">
        <f t="shared" si="2"/>
        <v>786095</v>
      </c>
      <c r="F26" s="6">
        <f t="shared" si="2"/>
        <v>2094669</v>
      </c>
      <c r="G26" s="7">
        <f t="shared" si="2"/>
        <v>345532</v>
      </c>
      <c r="H26" s="7">
        <f t="shared" si="2"/>
        <v>434482</v>
      </c>
      <c r="I26" s="8">
        <f t="shared" si="2"/>
        <v>23584908</v>
      </c>
      <c r="J26" s="168"/>
      <c r="K26" s="179"/>
      <c r="L26" s="168"/>
    </row>
    <row r="27" spans="1:11" ht="14.25">
      <c r="A27" s="79"/>
      <c r="B27" s="80"/>
      <c r="C27" s="71"/>
      <c r="D27" s="71"/>
      <c r="E27" s="71"/>
      <c r="F27" s="71"/>
      <c r="G27" s="72"/>
      <c r="H27" s="72"/>
      <c r="I27" s="81"/>
      <c r="K27" s="178"/>
    </row>
    <row r="28" ht="14.25">
      <c r="K28" s="179"/>
    </row>
    <row r="31" spans="2:8" ht="12.75">
      <c r="B31" s="168"/>
      <c r="C31" s="168"/>
      <c r="D31" s="168"/>
      <c r="E31" s="168"/>
      <c r="F31" s="168"/>
      <c r="G31" s="168"/>
      <c r="H31" s="168"/>
    </row>
    <row r="32" spans="2:7" ht="12.75">
      <c r="B32" s="168"/>
      <c r="C32" s="168"/>
      <c r="D32" s="168"/>
      <c r="E32" s="168"/>
      <c r="F32" s="168"/>
      <c r="G32" s="168"/>
    </row>
    <row r="33" spans="2:7" ht="12.75">
      <c r="B33" s="168"/>
      <c r="C33" s="168"/>
      <c r="D33" s="168"/>
      <c r="E33" s="168"/>
      <c r="F33" s="168"/>
      <c r="G33" s="168"/>
    </row>
    <row r="34" spans="2:7" ht="12.75">
      <c r="B34" s="168"/>
      <c r="C34" s="168"/>
      <c r="D34" s="168"/>
      <c r="E34" s="168"/>
      <c r="F34" s="168"/>
      <c r="G34" s="168"/>
    </row>
    <row r="35" spans="2:7" ht="12.75">
      <c r="B35" s="168"/>
      <c r="C35" s="168"/>
      <c r="D35" s="168"/>
      <c r="E35" s="168"/>
      <c r="F35" s="168"/>
      <c r="G35" s="168"/>
    </row>
    <row r="36" spans="2:7" ht="12.75">
      <c r="B36" s="168"/>
      <c r="C36" s="168"/>
      <c r="D36" s="168"/>
      <c r="E36" s="168"/>
      <c r="F36" s="168"/>
      <c r="G36" s="168"/>
    </row>
    <row r="37" spans="2:7" ht="12.75">
      <c r="B37" s="168"/>
      <c r="C37" s="168"/>
      <c r="D37" s="168"/>
      <c r="E37" s="168"/>
      <c r="F37" s="168"/>
      <c r="G37" s="168"/>
    </row>
    <row r="38" spans="2:7" ht="12.75">
      <c r="B38" s="168"/>
      <c r="C38" s="168"/>
      <c r="D38" s="168"/>
      <c r="E38" s="168"/>
      <c r="F38" s="168"/>
      <c r="G38" s="168"/>
    </row>
    <row r="39" spans="2:7" ht="12.75">
      <c r="B39" s="168"/>
      <c r="C39" s="168"/>
      <c r="D39" s="168"/>
      <c r="E39" s="168"/>
      <c r="F39" s="168"/>
      <c r="G39" s="168"/>
    </row>
    <row r="40" spans="2:7" ht="12.75">
      <c r="B40" s="168"/>
      <c r="C40" s="168"/>
      <c r="D40" s="168"/>
      <c r="E40" s="168"/>
      <c r="F40" s="168"/>
      <c r="G40" s="168"/>
    </row>
    <row r="41" spans="2:7" ht="12.75">
      <c r="B41" s="168"/>
      <c r="C41" s="168"/>
      <c r="D41" s="168"/>
      <c r="E41" s="168"/>
      <c r="F41" s="168"/>
      <c r="G41" s="168"/>
    </row>
    <row r="42" spans="2:7" ht="12.75">
      <c r="B42" s="168"/>
      <c r="C42" s="168"/>
      <c r="D42" s="168"/>
      <c r="E42" s="168"/>
      <c r="F42" s="168"/>
      <c r="G42" s="168"/>
    </row>
    <row r="43" spans="2:7" ht="12.75">
      <c r="B43" s="168"/>
      <c r="C43" s="168"/>
      <c r="D43" s="168"/>
      <c r="E43" s="168"/>
      <c r="F43" s="168"/>
      <c r="G43" s="168"/>
    </row>
    <row r="44" spans="2:7" ht="12.75">
      <c r="B44" s="168"/>
      <c r="C44" s="168"/>
      <c r="D44" s="168"/>
      <c r="E44" s="168"/>
      <c r="F44" s="168"/>
      <c r="G44" s="168"/>
    </row>
    <row r="45" spans="2:7" ht="12.75">
      <c r="B45" s="168"/>
      <c r="C45" s="168"/>
      <c r="D45" s="168"/>
      <c r="E45" s="168"/>
      <c r="F45" s="168"/>
      <c r="G45" s="168"/>
    </row>
    <row r="46" spans="2:7" ht="12.75">
      <c r="B46" s="168"/>
      <c r="C46" s="168"/>
      <c r="D46" s="168"/>
      <c r="E46" s="168"/>
      <c r="F46" s="168"/>
      <c r="G46" s="168"/>
    </row>
    <row r="47" spans="2:7" ht="12.75">
      <c r="B47" s="168"/>
      <c r="C47" s="168"/>
      <c r="D47" s="168"/>
      <c r="E47" s="168"/>
      <c r="F47" s="168"/>
      <c r="G47" s="168"/>
    </row>
    <row r="48" spans="2:7" ht="12.75">
      <c r="B48" s="168"/>
      <c r="C48" s="168"/>
      <c r="D48" s="168"/>
      <c r="E48" s="168"/>
      <c r="F48" s="168"/>
      <c r="G48" s="168"/>
    </row>
    <row r="49" spans="2:7" ht="12.75">
      <c r="B49" s="168"/>
      <c r="C49" s="168"/>
      <c r="D49" s="168"/>
      <c r="E49" s="168"/>
      <c r="F49" s="168"/>
      <c r="G49" s="16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8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186" t="s">
        <v>99</v>
      </c>
      <c r="B6" s="187"/>
      <c r="C6" s="188"/>
      <c r="D6" s="188"/>
      <c r="E6" s="188"/>
      <c r="F6" s="188"/>
      <c r="G6" s="188"/>
      <c r="H6" s="188"/>
      <c r="I6" s="188"/>
    </row>
    <row r="7" spans="1:9" ht="12.75">
      <c r="A7" s="185"/>
      <c r="B7" s="51"/>
      <c r="C7" s="50"/>
      <c r="D7" s="50"/>
      <c r="E7" s="50"/>
      <c r="F7" s="50"/>
      <c r="G7" s="50"/>
      <c r="H7" s="50"/>
      <c r="I7" s="190"/>
    </row>
    <row r="8" spans="1:9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91" t="s">
        <v>84</v>
      </c>
    </row>
    <row r="9" spans="1:9" ht="12.75">
      <c r="A9" s="189"/>
      <c r="B9" s="188"/>
      <c r="C9" s="188"/>
      <c r="D9" s="188"/>
      <c r="E9" s="188"/>
      <c r="F9" s="188"/>
      <c r="G9" s="188"/>
      <c r="H9" s="188"/>
      <c r="I9" s="192"/>
    </row>
    <row r="10" spans="1:9" ht="12.75">
      <c r="A10" s="84" t="str">
        <f>'F-N° Seg Contrat'!A10</f>
        <v>AIG</v>
      </c>
      <c r="B10" s="172" t="str">
        <f>IF('F-N° Seg Contrat'!B10=0,"   ---",'G-Prima Tot x Tip V'!B10/'F-N° Seg Contrat'!B10*1000)</f>
        <v>   ---</v>
      </c>
      <c r="C10" s="172" t="str">
        <f>IF('F-N° Seg Contrat'!C10=0,"   ---",'G-Prima Tot x Tip V'!C10/'F-N° Seg Contrat'!C10*1000)</f>
        <v>   ---</v>
      </c>
      <c r="D10" s="172" t="str">
        <f>IF('F-N° Seg Contrat'!D10=0,"   ---",'G-Prima Tot x Tip V'!D10/'F-N° Seg Contrat'!D10*1000)</f>
        <v>   ---</v>
      </c>
      <c r="E10" s="172" t="str">
        <f>IF('F-N° Seg Contrat'!E10=0,"   ---",'G-Prima Tot x Tip V'!E10/'F-N° Seg Contrat'!E10*1000)</f>
        <v>   ---</v>
      </c>
      <c r="F10" s="172" t="str">
        <f>IF('F-N° Seg Contrat'!F10=0,"   ---",'G-Prima Tot x Tip V'!F10/'F-N° Seg Contrat'!F10*1000)</f>
        <v>   ---</v>
      </c>
      <c r="G10" s="172" t="str">
        <f>IF('F-N° Seg Contrat'!G10=0,"   ---",'G-Prima Tot x Tip V'!G10/'F-N° Seg Contrat'!G10*1000)</f>
        <v>   ---</v>
      </c>
      <c r="H10" s="172" t="str">
        <f>IF('F-N° Seg Contrat'!H10=0,"   ---",'G-Prima Tot x Tip V'!H10/'F-N° Seg Contrat'!H10*1000)</f>
        <v>   ---</v>
      </c>
      <c r="I10" s="181" t="str">
        <f>IF('F-N° Seg Contrat'!I10=0,"   ---",'G-Prima Tot x Tip V'!I10/'F-N° Seg Contrat'!I10*1000)</f>
        <v>   ---</v>
      </c>
    </row>
    <row r="11" spans="1:9" ht="12.75">
      <c r="A11" s="84" t="str">
        <f>'F-N° Seg Contrat'!A11</f>
        <v>Bci</v>
      </c>
      <c r="B11" s="172">
        <f>IF('F-N° Seg Contrat'!B11=0,"   ---",'G-Prima Tot x Tip V'!B11/'F-N° Seg Contrat'!B11*1000)</f>
        <v>5533.370727848919</v>
      </c>
      <c r="C11" s="172">
        <f>IF('F-N° Seg Contrat'!C11=0,"   ---",'G-Prima Tot x Tip V'!C11/'F-N° Seg Contrat'!C11*1000)</f>
        <v>7911.510791366906</v>
      </c>
      <c r="D11" s="172">
        <f>IF('F-N° Seg Contrat'!D11=0,"   ---",'G-Prima Tot x Tip V'!D11/'F-N° Seg Contrat'!D11*1000)</f>
        <v>16449.17595503477</v>
      </c>
      <c r="E11" s="172">
        <f>IF('F-N° Seg Contrat'!E11=0,"   ---",'G-Prima Tot x Tip V'!E11/'F-N° Seg Contrat'!E11*1000)</f>
        <v>41582.98814455078</v>
      </c>
      <c r="F11" s="172">
        <f>IF('F-N° Seg Contrat'!F11=0,"   ---",'G-Prima Tot x Tip V'!F11/'F-N° Seg Contrat'!F11*1000)</f>
        <v>27814.284767773137</v>
      </c>
      <c r="G11" s="172">
        <f>IF('F-N° Seg Contrat'!G11=0,"   ---",'G-Prima Tot x Tip V'!G11/'F-N° Seg Contrat'!G11*1000)</f>
        <v>16206.227022058822</v>
      </c>
      <c r="H11" s="172">
        <f>IF('F-N° Seg Contrat'!H11=0,"   ---",'G-Prima Tot x Tip V'!H11/'F-N° Seg Contrat'!H11*1000)</f>
        <v>7293.667102559312</v>
      </c>
      <c r="I11" s="181">
        <f>IF('F-N° Seg Contrat'!I11=0,"   ---",'G-Prima Tot x Tip V'!I11/'F-N° Seg Contrat'!I11*1000)</f>
        <v>8323.475723454787</v>
      </c>
    </row>
    <row r="12" spans="1:9" ht="12.75">
      <c r="A12" s="84" t="str">
        <f>'F-N° Seg Contrat'!A12</f>
        <v>BNP PARIBAS CARDIF</v>
      </c>
      <c r="B12" s="172">
        <f>IF('F-N° Seg Contrat'!B12=0,"   ---",'G-Prima Tot x Tip V'!B12/'F-N° Seg Contrat'!B12*1000)</f>
        <v>4994.640405533847</v>
      </c>
      <c r="C12" s="172">
        <f>IF('F-N° Seg Contrat'!C12=0,"   ---",'G-Prima Tot x Tip V'!C12/'F-N° Seg Contrat'!C12*1000)</f>
        <v>8176.451818761965</v>
      </c>
      <c r="D12" s="172" t="str">
        <f>IF('F-N° Seg Contrat'!D12=0,"   ---",'G-Prima Tot x Tip V'!D12/'F-N° Seg Contrat'!D12*1000)</f>
        <v>   ---</v>
      </c>
      <c r="E12" s="172" t="str">
        <f>IF('F-N° Seg Contrat'!E12=0,"   ---",'G-Prima Tot x Tip V'!E12/'F-N° Seg Contrat'!E12*1000)</f>
        <v>   ---</v>
      </c>
      <c r="F12" s="172">
        <f>IF('F-N° Seg Contrat'!F12=0,"   ---",'G-Prima Tot x Tip V'!F12/'F-N° Seg Contrat'!F12*1000)</f>
        <v>18650.579150579153</v>
      </c>
      <c r="G12" s="172" t="str">
        <f>IF('F-N° Seg Contrat'!G12=0,"   ---",'G-Prima Tot x Tip V'!G12/'F-N° Seg Contrat'!G12*1000)</f>
        <v>   ---</v>
      </c>
      <c r="H12" s="172">
        <f>IF('F-N° Seg Contrat'!H12=0,"   ---",'G-Prima Tot x Tip V'!H12/'F-N° Seg Contrat'!H12*1000)</f>
        <v>6146.55172413793</v>
      </c>
      <c r="I12" s="181">
        <f>IF('F-N° Seg Contrat'!I12=0,"   ---",'G-Prima Tot x Tip V'!I12/'F-N° Seg Contrat'!I12*1000)</f>
        <v>5407.165498030929</v>
      </c>
    </row>
    <row r="13" spans="1:9" ht="12.75">
      <c r="A13" s="84" t="str">
        <f>'F-N° Seg Contrat'!A13</f>
        <v>Bupa</v>
      </c>
      <c r="B13" s="172" t="str">
        <f>IF('F-N° Seg Contrat'!B13=0,"   ---",'G-Prima Tot x Tip V'!B13/'F-N° Seg Contrat'!B13*1000)</f>
        <v>   ---</v>
      </c>
      <c r="C13" s="172" t="str">
        <f>IF('F-N° Seg Contrat'!C13=0,"   ---",'G-Prima Tot x Tip V'!C13/'F-N° Seg Contrat'!C13*1000)</f>
        <v>   ---</v>
      </c>
      <c r="D13" s="172" t="str">
        <f>IF('F-N° Seg Contrat'!D13=0,"   ---",'G-Prima Tot x Tip V'!D13/'F-N° Seg Contrat'!D13*1000)</f>
        <v>   ---</v>
      </c>
      <c r="E13" s="172" t="str">
        <f>IF('F-N° Seg Contrat'!E13=0,"   ---",'G-Prima Tot x Tip V'!E13/'F-N° Seg Contrat'!E13*1000)</f>
        <v>   ---</v>
      </c>
      <c r="F13" s="172" t="str">
        <f>IF('F-N° Seg Contrat'!F13=0,"   ---",'G-Prima Tot x Tip V'!F13/'F-N° Seg Contrat'!F13*1000)</f>
        <v>   ---</v>
      </c>
      <c r="G13" s="172" t="str">
        <f>IF('F-N° Seg Contrat'!G13=0,"   ---",'G-Prima Tot x Tip V'!G13/'F-N° Seg Contrat'!G13*1000)</f>
        <v>   ---</v>
      </c>
      <c r="H13" s="172" t="str">
        <f>IF('F-N° Seg Contrat'!H13=0,"   ---",'G-Prima Tot x Tip V'!H13/'F-N° Seg Contrat'!H13*1000)</f>
        <v>   ---</v>
      </c>
      <c r="I13" s="181" t="str">
        <f>IF('F-N° Seg Contrat'!I13=0,"   ---",'G-Prima Tot x Tip V'!I13/'F-N° Seg Contrat'!I13*1000)</f>
        <v>   ---</v>
      </c>
    </row>
    <row r="14" spans="1:9" ht="12.75">
      <c r="A14" s="84" t="str">
        <f>'F-N° Seg Contrat'!A14</f>
        <v>Chilena Consolidada</v>
      </c>
      <c r="B14" s="172">
        <f>IF('F-N° Seg Contrat'!B14=0,"   ---",'G-Prima Tot x Tip V'!B14/'F-N° Seg Contrat'!B14*1000)</f>
        <v>5740.2179296681525</v>
      </c>
      <c r="C14" s="172">
        <f>IF('F-N° Seg Contrat'!C14=0,"   ---",'G-Prima Tot x Tip V'!C14/'F-N° Seg Contrat'!C14*1000)</f>
        <v>7321.637426900585</v>
      </c>
      <c r="D14" s="172" t="str">
        <f>IF('F-N° Seg Contrat'!D14=0,"   ---",'G-Prima Tot x Tip V'!D14/'F-N° Seg Contrat'!D14*1000)</f>
        <v>   ---</v>
      </c>
      <c r="E14" s="172" t="str">
        <f>IF('F-N° Seg Contrat'!E14=0,"   ---",'G-Prima Tot x Tip V'!E14/'F-N° Seg Contrat'!E14*1000)</f>
        <v>   ---</v>
      </c>
      <c r="F14" s="172">
        <f>IF('F-N° Seg Contrat'!F14=0,"   ---",'G-Prima Tot x Tip V'!F14/'F-N° Seg Contrat'!F14*1000)</f>
        <v>31125.373134328358</v>
      </c>
      <c r="G14" s="172" t="str">
        <f>IF('F-N° Seg Contrat'!G14=0,"   ---",'G-Prima Tot x Tip V'!G14/'F-N° Seg Contrat'!G14*1000)</f>
        <v>   ---</v>
      </c>
      <c r="H14" s="172">
        <f>IF('F-N° Seg Contrat'!H14=0,"   ---",'G-Prima Tot x Tip V'!H14/'F-N° Seg Contrat'!H14*1000)</f>
        <v>5552.727272727273</v>
      </c>
      <c r="I14" s="181">
        <f>IF('F-N° Seg Contrat'!I14=0,"   ---",'G-Prima Tot x Tip V'!I14/'F-N° Seg Contrat'!I14*1000)</f>
        <v>7510.179640718563</v>
      </c>
    </row>
    <row r="15" spans="1:9" ht="12.75">
      <c r="A15" s="84" t="str">
        <f>'F-N° Seg Contrat'!A15</f>
        <v>Chubb</v>
      </c>
      <c r="B15" s="172" t="str">
        <f>IF('F-N° Seg Contrat'!B15=0,"   ---",'G-Prima Tot x Tip V'!B15/'F-N° Seg Contrat'!B15*1000)</f>
        <v>   ---</v>
      </c>
      <c r="C15" s="172" t="str">
        <f>IF('F-N° Seg Contrat'!C15=0,"   ---",'G-Prima Tot x Tip V'!C15/'F-N° Seg Contrat'!C15*1000)</f>
        <v>   ---</v>
      </c>
      <c r="D15" s="172" t="str">
        <f>IF('F-N° Seg Contrat'!D15=0,"   ---",'G-Prima Tot x Tip V'!D15/'F-N° Seg Contrat'!D15*1000)</f>
        <v>   ---</v>
      </c>
      <c r="E15" s="172">
        <f>IF('F-N° Seg Contrat'!E15=0,"   ---",'G-Prima Tot x Tip V'!E15/'F-N° Seg Contrat'!E15*1000)</f>
        <v>160227.77777777778</v>
      </c>
      <c r="F15" s="172" t="str">
        <f>IF('F-N° Seg Contrat'!F15=0,"   ---",'G-Prima Tot x Tip V'!F15/'F-N° Seg Contrat'!F15*1000)</f>
        <v>   ---</v>
      </c>
      <c r="G15" s="172" t="str">
        <f>IF('F-N° Seg Contrat'!G15=0,"   ---",'G-Prima Tot x Tip V'!G15/'F-N° Seg Contrat'!G15*1000)</f>
        <v>   ---</v>
      </c>
      <c r="H15" s="172" t="str">
        <f>IF('F-N° Seg Contrat'!H15=0,"   ---",'G-Prima Tot x Tip V'!H15/'F-N° Seg Contrat'!H15*1000)</f>
        <v>   ---</v>
      </c>
      <c r="I15" s="181">
        <f>IF('F-N° Seg Contrat'!I15=0,"   ---",'G-Prima Tot x Tip V'!I15/'F-N° Seg Contrat'!I15*1000)</f>
        <v>160227.77777777778</v>
      </c>
    </row>
    <row r="16" spans="1:9" ht="12.75">
      <c r="A16" s="84" t="str">
        <f>'F-N° Seg Contrat'!A16</f>
        <v>Consorcio Nacional</v>
      </c>
      <c r="B16" s="172">
        <f>IF('F-N° Seg Contrat'!B16=0,"   ---",'G-Prima Tot x Tip V'!B16/'F-N° Seg Contrat'!B16*1000)</f>
        <v>6088.571101362824</v>
      </c>
      <c r="C16" s="172">
        <f>IF('F-N° Seg Contrat'!C16=0,"   ---",'G-Prima Tot x Tip V'!C16/'F-N° Seg Contrat'!C16*1000)</f>
        <v>7390.867880666408</v>
      </c>
      <c r="D16" s="172">
        <f>IF('F-N° Seg Contrat'!D16=0,"   ---",'G-Prima Tot x Tip V'!D16/'F-N° Seg Contrat'!D16*1000)</f>
        <v>21406.88775510204</v>
      </c>
      <c r="E16" s="172">
        <f>IF('F-N° Seg Contrat'!E16=0,"   ---",'G-Prima Tot x Tip V'!E16/'F-N° Seg Contrat'!E16*1000)</f>
        <v>23636.71875</v>
      </c>
      <c r="F16" s="172">
        <f>IF('F-N° Seg Contrat'!F16=0,"   ---",'G-Prima Tot x Tip V'!F16/'F-N° Seg Contrat'!F16*1000)</f>
        <v>34057.41912379133</v>
      </c>
      <c r="G16" s="172">
        <f>IF('F-N° Seg Contrat'!G16=0,"   ---",'G-Prima Tot x Tip V'!G16/'F-N° Seg Contrat'!G16*1000)</f>
        <v>17989.247311827956</v>
      </c>
      <c r="H16" s="172">
        <f>IF('F-N° Seg Contrat'!H16=0,"   ---",'G-Prima Tot x Tip V'!H16/'F-N° Seg Contrat'!H16*1000)</f>
        <v>6505.018248175183</v>
      </c>
      <c r="I16" s="181">
        <f>IF('F-N° Seg Contrat'!I16=0,"   ---",'G-Prima Tot x Tip V'!I16/'F-N° Seg Contrat'!I16*1000)</f>
        <v>7361.848204984586</v>
      </c>
    </row>
    <row r="17" spans="1:9" ht="12.75">
      <c r="A17" s="84" t="str">
        <f>'F-N° Seg Contrat'!A17</f>
        <v>HDI</v>
      </c>
      <c r="B17" s="172">
        <f>IF('F-N° Seg Contrat'!B17=0,"   ---",'G-Prima Tot x Tip V'!B17/'F-N° Seg Contrat'!B17*1000)</f>
        <v>5313.870069346357</v>
      </c>
      <c r="C17" s="172">
        <f>IF('F-N° Seg Contrat'!C17=0,"   ---",'G-Prima Tot x Tip V'!C17/'F-N° Seg Contrat'!C17*1000)</f>
        <v>7100.376512774541</v>
      </c>
      <c r="D17" s="172">
        <f>IF('F-N° Seg Contrat'!D17=0,"   ---",'G-Prima Tot x Tip V'!D17/'F-N° Seg Contrat'!D17*1000)</f>
        <v>16959.183673469386</v>
      </c>
      <c r="E17" s="172">
        <f>IF('F-N° Seg Contrat'!E17=0,"   ---",'G-Prima Tot x Tip V'!E17/'F-N° Seg Contrat'!E17*1000)</f>
        <v>67767.15410573677</v>
      </c>
      <c r="F17" s="172">
        <f>IF('F-N° Seg Contrat'!F17=0,"   ---",'G-Prima Tot x Tip V'!F17/'F-N° Seg Contrat'!F17*1000)</f>
        <v>27040.446408508724</v>
      </c>
      <c r="G17" s="172">
        <f>IF('F-N° Seg Contrat'!G17=0,"   ---",'G-Prima Tot x Tip V'!G17/'F-N° Seg Contrat'!G17*1000)</f>
        <v>22235.29411764706</v>
      </c>
      <c r="H17" s="172">
        <f>IF('F-N° Seg Contrat'!H17=0,"   ---",'G-Prima Tot x Tip V'!H17/'F-N° Seg Contrat'!H17*1000)</f>
        <v>10486.350199965224</v>
      </c>
      <c r="I17" s="181">
        <f>IF('F-N° Seg Contrat'!I17=0,"   ---",'G-Prima Tot x Tip V'!I17/'F-N° Seg Contrat'!I17*1000)</f>
        <v>6846.0637215249335</v>
      </c>
    </row>
    <row r="18" spans="1:9" ht="12.75">
      <c r="A18" s="84" t="str">
        <f>'F-N° Seg Contrat'!A18</f>
        <v>Liberty</v>
      </c>
      <c r="B18" s="172">
        <f>IF('F-N° Seg Contrat'!B18=0,"   ---",'G-Prima Tot x Tip V'!B18/'F-N° Seg Contrat'!B18*1000)</f>
        <v>9133.735182995413</v>
      </c>
      <c r="C18" s="172">
        <f>IF('F-N° Seg Contrat'!C18=0,"   ---",'G-Prima Tot x Tip V'!C18/'F-N° Seg Contrat'!C18*1000)</f>
        <v>10203.603810398256</v>
      </c>
      <c r="D18" s="172">
        <f>IF('F-N° Seg Contrat'!D18=0,"   ---",'G-Prima Tot x Tip V'!D18/'F-N° Seg Contrat'!D18*1000)</f>
        <v>17770.846394984324</v>
      </c>
      <c r="E18" s="172">
        <f>IF('F-N° Seg Contrat'!E18=0,"   ---",'G-Prima Tot x Tip V'!E18/'F-N° Seg Contrat'!E18*1000)</f>
        <v>34261.32723112128</v>
      </c>
      <c r="F18" s="172">
        <f>IF('F-N° Seg Contrat'!F18=0,"   ---",'G-Prima Tot x Tip V'!F18/'F-N° Seg Contrat'!F18*1000)</f>
        <v>36719.17808219178</v>
      </c>
      <c r="G18" s="172">
        <f>IF('F-N° Seg Contrat'!G18=0,"   ---",'G-Prima Tot x Tip V'!G18/'F-N° Seg Contrat'!G18*1000)</f>
        <v>19346.820809248555</v>
      </c>
      <c r="H18" s="172">
        <f>IF('F-N° Seg Contrat'!H18=0,"   ---",'G-Prima Tot x Tip V'!H18/'F-N° Seg Contrat'!H18*1000)</f>
        <v>9371.001365825607</v>
      </c>
      <c r="I18" s="181">
        <f>IF('F-N° Seg Contrat'!I18=0,"   ---",'G-Prima Tot x Tip V'!I18/'F-N° Seg Contrat'!I18*1000)</f>
        <v>11550.992145723614</v>
      </c>
    </row>
    <row r="19" spans="1:9" ht="12.75">
      <c r="A19" s="84" t="str">
        <f>'F-N° Seg Contrat'!A19</f>
        <v>Mapfre</v>
      </c>
      <c r="B19" s="172">
        <f>IF('F-N° Seg Contrat'!B19=0,"   ---",'G-Prima Tot x Tip V'!B19/'F-N° Seg Contrat'!B19*1000)</f>
        <v>12709.609737839563</v>
      </c>
      <c r="C19" s="172">
        <f>IF('F-N° Seg Contrat'!C19=0,"   ---",'G-Prima Tot x Tip V'!C19/'F-N° Seg Contrat'!C19*1000)</f>
        <v>9447.56496512561</v>
      </c>
      <c r="D19" s="172">
        <f>IF('F-N° Seg Contrat'!D19=0,"   ---",'G-Prima Tot x Tip V'!D19/'F-N° Seg Contrat'!D19*1000)</f>
        <v>15496.268656716418</v>
      </c>
      <c r="E19" s="172">
        <f>IF('F-N° Seg Contrat'!E19=0,"   ---",'G-Prima Tot x Tip V'!E19/'F-N° Seg Contrat'!E19*1000)</f>
        <v>24400.874635568514</v>
      </c>
      <c r="F19" s="172">
        <f>IF('F-N° Seg Contrat'!F19=0,"   ---",'G-Prima Tot x Tip V'!F19/'F-N° Seg Contrat'!F19*1000)</f>
        <v>29816.611429145327</v>
      </c>
      <c r="G19" s="172">
        <f>IF('F-N° Seg Contrat'!G19=0,"   ---",'G-Prima Tot x Tip V'!G19/'F-N° Seg Contrat'!G19*1000)</f>
        <v>19755.725190839694</v>
      </c>
      <c r="H19" s="172">
        <f>IF('F-N° Seg Contrat'!H19=0,"   ---",'G-Prima Tot x Tip V'!H19/'F-N° Seg Contrat'!H19*1000)</f>
        <v>8895.758122743682</v>
      </c>
      <c r="I19" s="181">
        <f>IF('F-N° Seg Contrat'!I19=0,"   ---",'G-Prima Tot x Tip V'!I19/'F-N° Seg Contrat'!I19*1000)</f>
        <v>14004.036145352648</v>
      </c>
    </row>
    <row r="20" spans="1:9" ht="12.75">
      <c r="A20" s="84" t="str">
        <f>'F-N° Seg Contrat'!A20</f>
        <v>Mutual de Seguros</v>
      </c>
      <c r="B20" s="172">
        <f>IF('F-N° Seg Contrat'!B20=0,"   ---",'G-Prima Tot x Tip V'!B20/'F-N° Seg Contrat'!B20*1000)</f>
        <v>10983.939582237943</v>
      </c>
      <c r="C20" s="172">
        <f>IF('F-N° Seg Contrat'!C20=0,"   ---",'G-Prima Tot x Tip V'!C20/'F-N° Seg Contrat'!C20*1000)</f>
        <v>13739.238410596026</v>
      </c>
      <c r="D20" s="172" t="str">
        <f>IF('F-N° Seg Contrat'!D20=0,"   ---",'G-Prima Tot x Tip V'!D20/'F-N° Seg Contrat'!D20*1000)</f>
        <v>   ---</v>
      </c>
      <c r="E20" s="172" t="str">
        <f>IF('F-N° Seg Contrat'!E20=0,"   ---",'G-Prima Tot x Tip V'!E20/'F-N° Seg Contrat'!E20*1000)</f>
        <v>   ---</v>
      </c>
      <c r="F20" s="172">
        <f>IF('F-N° Seg Contrat'!F20=0,"   ---",'G-Prima Tot x Tip V'!F20/'F-N° Seg Contrat'!F20*1000)</f>
        <v>45796.875</v>
      </c>
      <c r="G20" s="172" t="str">
        <f>IF('F-N° Seg Contrat'!G20=0,"   ---",'G-Prima Tot x Tip V'!G20/'F-N° Seg Contrat'!G20*1000)</f>
        <v>   ---</v>
      </c>
      <c r="H20" s="172">
        <f>IF('F-N° Seg Contrat'!H20=0,"   ---",'G-Prima Tot x Tip V'!H20/'F-N° Seg Contrat'!H20*1000)</f>
        <v>8629.19896640827</v>
      </c>
      <c r="I20" s="181">
        <f>IF('F-N° Seg Contrat'!I20=0,"   ---",'G-Prima Tot x Tip V'!I20/'F-N° Seg Contrat'!I20*1000)</f>
        <v>11479.82080402405</v>
      </c>
    </row>
    <row r="21" spans="1:9" ht="12.75">
      <c r="A21" s="84" t="str">
        <f>'F-N° Seg Contrat'!A21</f>
        <v>Porvenir</v>
      </c>
      <c r="B21" s="172"/>
      <c r="C21" s="172"/>
      <c r="D21" s="172"/>
      <c r="E21" s="172"/>
      <c r="F21" s="172"/>
      <c r="G21" s="172"/>
      <c r="H21" s="172"/>
      <c r="I21" s="181">
        <f>IF('F-N° Seg Contrat'!I21=0,"   ---",'G-Prima Tot x Tip V'!I21/'F-N° Seg Contrat'!I21*1000)</f>
        <v>8936.429512516468</v>
      </c>
    </row>
    <row r="22" spans="1:9" ht="12.75">
      <c r="A22" s="84" t="str">
        <f>'F-N° Seg Contrat'!A22</f>
        <v>Renta Nacional</v>
      </c>
      <c r="B22" s="172" t="str">
        <f>IF('F-N° Seg Contrat'!B22=0,"   ---",'G-Prima Tot x Tip V'!B22/'F-N° Seg Contrat'!B22*1000)</f>
        <v>   ---</v>
      </c>
      <c r="C22" s="172" t="str">
        <f>IF('F-N° Seg Contrat'!C22=0,"   ---",'G-Prima Tot x Tip V'!C22/'F-N° Seg Contrat'!C22*1000)</f>
        <v>   ---</v>
      </c>
      <c r="D22" s="172" t="str">
        <f>IF('F-N° Seg Contrat'!D22=0,"   ---",'G-Prima Tot x Tip V'!D22/'F-N° Seg Contrat'!D22*1000)</f>
        <v>   ---</v>
      </c>
      <c r="E22" s="172" t="str">
        <f>IF('F-N° Seg Contrat'!E22=0,"   ---",'G-Prima Tot x Tip V'!E22/'F-N° Seg Contrat'!E22*1000)</f>
        <v>   ---</v>
      </c>
      <c r="F22" s="172" t="str">
        <f>IF('F-N° Seg Contrat'!F22=0,"   ---",'G-Prima Tot x Tip V'!F22/'F-N° Seg Contrat'!F22*1000)</f>
        <v>   ---</v>
      </c>
      <c r="G22" s="172" t="str">
        <f>IF('F-N° Seg Contrat'!G22=0,"   ---",'G-Prima Tot x Tip V'!G22/'F-N° Seg Contrat'!G22*1000)</f>
        <v>   ---</v>
      </c>
      <c r="H22" s="172" t="str">
        <f>IF('F-N° Seg Contrat'!H22=0,"   ---",'G-Prima Tot x Tip V'!H22/'F-N° Seg Contrat'!H22*1000)</f>
        <v>   ---</v>
      </c>
      <c r="I22" s="181" t="str">
        <f>IF('F-N° Seg Contrat'!I22=0,"   ---",'G-Prima Tot x Tip V'!I22/'F-N° Seg Contrat'!I22*1000)</f>
        <v>   ---</v>
      </c>
    </row>
    <row r="23" spans="1:9" ht="12.75">
      <c r="A23" s="84" t="str">
        <f>'F-N° Seg Contrat'!A23</f>
        <v>Suramericana</v>
      </c>
      <c r="B23" s="172">
        <f>IF('F-N° Seg Contrat'!B23=0,"   ---",'G-Prima Tot x Tip V'!B23/'F-N° Seg Contrat'!B23*1000)</f>
        <v>4958.959490953759</v>
      </c>
      <c r="C23" s="172">
        <f>IF('F-N° Seg Contrat'!C23=0,"   ---",'G-Prima Tot x Tip V'!C23/'F-N° Seg Contrat'!C23*1000)</f>
        <v>7815.767973856209</v>
      </c>
      <c r="D23" s="172">
        <f>IF('F-N° Seg Contrat'!D23=0,"   ---",'G-Prima Tot x Tip V'!D23/'F-N° Seg Contrat'!D23*1000)</f>
        <v>17345.72591587517</v>
      </c>
      <c r="E23" s="172">
        <f>IF('F-N° Seg Contrat'!E23=0,"   ---",'G-Prima Tot x Tip V'!E23/'F-N° Seg Contrat'!E23*1000)</f>
        <v>18288.321167883212</v>
      </c>
      <c r="F23" s="172">
        <f>IF('F-N° Seg Contrat'!F23=0,"   ---",'G-Prima Tot x Tip V'!F23/'F-N° Seg Contrat'!F23*1000)</f>
        <v>31434.601226993866</v>
      </c>
      <c r="G23" s="172">
        <f>IF('F-N° Seg Contrat'!G23=0,"   ---",'G-Prima Tot x Tip V'!G23/'F-N° Seg Contrat'!G23*1000)</f>
        <v>17045.19774011299</v>
      </c>
      <c r="H23" s="172">
        <f>IF('F-N° Seg Contrat'!H23=0,"   ---",'G-Prima Tot x Tip V'!H23/'F-N° Seg Contrat'!H23*1000)</f>
        <v>4504.807121661721</v>
      </c>
      <c r="I23" s="181">
        <f>IF('F-N° Seg Contrat'!I23=0,"   ---",'G-Prima Tot x Tip V'!I23/'F-N° Seg Contrat'!I23*1000)</f>
        <v>5182.546530749074</v>
      </c>
    </row>
    <row r="24" spans="1:10" ht="12.75">
      <c r="A24" s="84" t="str">
        <f>'F-N° Seg Contrat'!A24</f>
        <v>Zenit</v>
      </c>
      <c r="B24" s="172">
        <f>IF('F-N° Seg Contrat'!B24=0,"   ---",'G-Prima Tot x Tip V'!B24/'F-N° Seg Contrat'!B24*1000)</f>
        <v>5034.962560335187</v>
      </c>
      <c r="C24" s="172">
        <f>IF('F-N° Seg Contrat'!C24=0,"   ---",'G-Prima Tot x Tip V'!C24/'F-N° Seg Contrat'!C24*1000)</f>
        <v>8510.341333892324</v>
      </c>
      <c r="D24" s="172" t="str">
        <f>IF('F-N° Seg Contrat'!D24=0,"   ---",'G-Prima Tot x Tip V'!D24/'F-N° Seg Contrat'!D24*1000)</f>
        <v>   ---</v>
      </c>
      <c r="E24" s="172" t="str">
        <f>IF('F-N° Seg Contrat'!E24=0,"   ---",'G-Prima Tot x Tip V'!E24/'F-N° Seg Contrat'!E24*1000)</f>
        <v>   ---</v>
      </c>
      <c r="F24" s="172">
        <f>IF('F-N° Seg Contrat'!F24=0,"   ---",'G-Prima Tot x Tip V'!F24/'F-N° Seg Contrat'!F24*1000)</f>
        <v>31838.497395119277</v>
      </c>
      <c r="G24" s="172" t="str">
        <f>IF('F-N° Seg Contrat'!G24=0,"   ---",'G-Prima Tot x Tip V'!G24/'F-N° Seg Contrat'!G24*1000)</f>
        <v>   ---</v>
      </c>
      <c r="H24" s="228">
        <f>IF('F-N° Seg Contrat'!H24=0,"   ---",'G-Prima Tot x Tip V'!H24/'F-N° Seg Contrat'!H24*1000)</f>
        <v>3633.885622661678</v>
      </c>
      <c r="I24" s="229">
        <f>IF('F-N° Seg Contrat'!I24=0,"   ---",'G-Prima Tot x Tip V'!I24/'F-N° Seg Contrat'!I24*1000)</f>
        <v>6157.702457600165</v>
      </c>
      <c r="J24" s="173"/>
    </row>
    <row r="25" spans="1:10" ht="12.75">
      <c r="A25" s="63"/>
      <c r="B25" s="174"/>
      <c r="C25" s="82"/>
      <c r="D25" s="82"/>
      <c r="E25" s="82"/>
      <c r="F25" s="82"/>
      <c r="G25" s="82"/>
      <c r="H25" s="169"/>
      <c r="I25" s="182"/>
      <c r="J25" s="173"/>
    </row>
    <row r="26" spans="1:9" ht="12.75">
      <c r="A26" s="68" t="s">
        <v>14</v>
      </c>
      <c r="B26" s="11">
        <f>'G-Prima Tot x Tip V'!B26/'F-N° Seg Contrat'!B26*1000</f>
        <v>5931.6374837654685</v>
      </c>
      <c r="C26" s="11">
        <f>'G-Prima Tot x Tip V'!C26/'F-N° Seg Contrat'!C26*1000</f>
        <v>7807.519553511772</v>
      </c>
      <c r="D26" s="11">
        <f>'G-Prima Tot x Tip V'!D26/'F-N° Seg Contrat'!D26*1000</f>
        <v>16792.73756189578</v>
      </c>
      <c r="E26" s="11">
        <f>'G-Prima Tot x Tip V'!E26/'F-N° Seg Contrat'!E26*1000</f>
        <v>41408.29119258323</v>
      </c>
      <c r="F26" s="11">
        <f>'G-Prima Tot x Tip V'!F26/'F-N° Seg Contrat'!F26*1000</f>
        <v>29750.862840342583</v>
      </c>
      <c r="G26" s="11">
        <f>'G-Prima Tot x Tip V'!G26/'F-N° Seg Contrat'!G26*1000</f>
        <v>16681.890600106213</v>
      </c>
      <c r="H26" s="11">
        <f>'G-Prima Tot x Tip V'!H26/'F-N° Seg Contrat'!H26*1000</f>
        <v>7630.121349419595</v>
      </c>
      <c r="I26" s="183">
        <f>'G-Prima Tot x Tip V'!I26/'F-N° Seg Contrat'!I26*1000</f>
        <v>7298.073870349065</v>
      </c>
    </row>
    <row r="27" spans="1:9" ht="12.75">
      <c r="A27" s="83"/>
      <c r="B27" s="73"/>
      <c r="C27" s="73"/>
      <c r="D27" s="73"/>
      <c r="E27" s="73"/>
      <c r="F27" s="73"/>
      <c r="G27" s="73"/>
      <c r="H27" s="73"/>
      <c r="I27" s="184"/>
    </row>
    <row r="28" spans="1:9" ht="12.75">
      <c r="A28" s="75"/>
      <c r="B28" s="50"/>
      <c r="C28" s="50"/>
      <c r="D28" s="50"/>
      <c r="E28" s="50"/>
      <c r="F28" s="50"/>
      <c r="G28" s="50"/>
      <c r="H28" s="50"/>
      <c r="I28" s="48"/>
    </row>
    <row r="29" spans="1:9" ht="12.75">
      <c r="A29" s="75"/>
      <c r="B29" s="50"/>
      <c r="C29" s="50"/>
      <c r="D29" s="50"/>
      <c r="E29" s="50"/>
      <c r="F29" s="50"/>
      <c r="G29" s="50"/>
      <c r="H29" s="50"/>
      <c r="I29" s="48"/>
    </row>
    <row r="30" spans="1:9" ht="12.75">
      <c r="A30" s="75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5"/>
      <c r="B31" s="50"/>
      <c r="C31" s="50"/>
      <c r="D31" s="50"/>
      <c r="E31" s="50"/>
      <c r="F31" s="50"/>
      <c r="G31" s="50"/>
      <c r="H31" s="50"/>
      <c r="I31" s="48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2020-06-12T21:35:14Z</dcterms:modified>
  <cp:category/>
  <cp:version/>
  <cp:contentType/>
  <cp:contentStatus/>
</cp:coreProperties>
</file>