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4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<sst xmlns="http://schemas.openxmlformats.org/spreadsheetml/2006/main" count="146" uniqueCount="100">
  <si>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</si>
  <si>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</si>
  <si>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</si>
  <si>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</si>
  <si>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</si>
  <si>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</si>
  <si>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</si>
  <si>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</si>
  <si>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</si>
  <si>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</si>
  <si>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</si>
  <si>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</si>
  <si>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</si>
  <si>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</si>
  <si>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</si>
  <si>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</si>
  <si>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</si>
  <si>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</si>
  <si>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</si>
  <si>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</si>
  <si>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</si>
  <si>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</si>
  <si>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</si>
  <si>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</si>
  <si>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</si>
  <si>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</si>
  <si>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</si>
  <si>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</si>
  <si>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</si>
  <si>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</si>
  <si>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</si>
  <si>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</si>
  <si>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</si>
  <si>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</si>
  <si>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</si>
  <si>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</si>
  <si>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</si>
  <si>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</si>
  <si>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</si>
  <si>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</si>
  <si>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</si>
  <si>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</si>
  <si>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</si>
  <si>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</si>
  <si>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</si>
  <si>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</si>
  <si>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</si>
  <si>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</si>
  <si>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</si>
  <si>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</si>
  <si>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</si>
  <si>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</si>
  <si>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</si>
  <si>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</si>
  <si>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</si>
  <si>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</si>
  <si>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</si>
  <si>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</si>
  <si>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</si>
  <si>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</si>
  <si>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</si>
  <si>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</si>
  <si>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</si>
  <si>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</si>
  <si>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</si>
  <si>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</si>
  <si>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</si>
  <si>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</si>
  <si>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</si>
  <si>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</si>
  <si>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</si>
  <si>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</si>
  <si>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</si>
  <si>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</si>
  <si>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</si>
  <si>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</si>
  <si>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</si>
  <si>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</si>
  <si>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</si>
  <si>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</si>
  <si>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</si>
  <si>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</si>
  <si>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</si>
  <si>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</si>
  <si>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</si>
  <si>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</si>
  <si>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</si>
  <si>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</si>
  <si>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</si>
  <si>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</si>
  <si>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</si>
  <si>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</si>
  <si>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</si>
  <si>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</si>
  <si>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</si>
  <si>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</si>
  <si>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31 de diciembre 2017)</t>
  </si>
  <si>
    <t xml:space="preserve">      (entre el 1 de enero y 31 de diciembre de 2017, montos expresados en miles de pesos de diciembre de 2017)</t>
  </si>
  <si>
    <t>Porvenir</t>
  </si>
  <si>
    <t xml:space="preserve">      (entre el 1 de enero y 31 de diciembre de 2017, montos expresados en pesos de diciembre de 2017)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</si>
</sst>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0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49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0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49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C13">
      <selection activeCell="F1" sqref="F1:K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0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9" t="s">
        <v>62</v>
      </c>
      <c r="B3" s="14"/>
      <c r="C3" s="14"/>
      <c r="D3" s="14"/>
      <c r="E3" s="91"/>
    </row>
    <row r="5" ht="12.75">
      <c r="A5" s="113" t="s">
        <v>63</v>
      </c>
    </row>
    <row r="6" spans="1:2" ht="12.75" customHeight="1">
      <c r="A6" s="110" t="s">
        <v>96</v>
      </c>
      <c r="B6" s="15"/>
    </row>
    <row r="7" spans="1:5" ht="12.75" customHeight="1">
      <c r="A7" s="126"/>
      <c r="B7" s="127" t="s">
        <v>47</v>
      </c>
      <c r="C7" s="127" t="s">
        <v>47</v>
      </c>
      <c r="D7" s="127" t="s">
        <v>47</v>
      </c>
      <c r="E7" s="128" t="s">
        <v>64</v>
      </c>
    </row>
    <row r="8" spans="1:5" ht="12.75" customHeight="1">
      <c r="A8" s="129" t="s">
        <v>1</v>
      </c>
      <c r="B8" s="130" t="s">
        <v>65</v>
      </c>
      <c r="C8" s="131" t="s">
        <v>23</v>
      </c>
      <c r="D8" s="130" t="s">
        <v>66</v>
      </c>
      <c r="E8" s="132" t="s">
        <v>67</v>
      </c>
    </row>
    <row r="9" spans="1:5" ht="12.75">
      <c r="A9" s="133"/>
      <c r="B9" s="134" t="s">
        <v>68</v>
      </c>
      <c r="C9" s="134" t="s">
        <v>69</v>
      </c>
      <c r="D9" s="134" t="s">
        <v>70</v>
      </c>
      <c r="E9" s="135" t="s">
        <v>71</v>
      </c>
    </row>
    <row r="10" spans="1:5" s="196" customFormat="1" ht="12.75">
      <c r="A10" s="205" t="s">
        <v>92</v>
      </c>
      <c r="B10" s="206"/>
      <c r="C10" s="206"/>
      <c r="D10" s="88"/>
      <c r="E10" s="207">
        <f aca="true" t="shared" si="0" ref="E10:E15">SUM(B10:D10)</f>
        <v>0</v>
      </c>
    </row>
    <row r="11" spans="1:5" s="196" customFormat="1" ht="12.75">
      <c r="A11" s="205" t="s">
        <v>86</v>
      </c>
      <c r="B11" s="206">
        <v>1</v>
      </c>
      <c r="C11" s="206"/>
      <c r="D11" s="88">
        <v>6568</v>
      </c>
      <c r="E11" s="207">
        <f t="shared" si="0"/>
        <v>6569</v>
      </c>
    </row>
    <row r="12" spans="1:5" s="196" customFormat="1" ht="12.75">
      <c r="A12" s="205" t="s">
        <v>91</v>
      </c>
      <c r="B12" s="206">
        <v>235</v>
      </c>
      <c r="C12" s="206">
        <v>25</v>
      </c>
      <c r="D12" s="88">
        <v>1901</v>
      </c>
      <c r="E12" s="207">
        <f t="shared" si="0"/>
        <v>2161</v>
      </c>
    </row>
    <row r="13" spans="1:5" s="196" customFormat="1" ht="12.75">
      <c r="A13" s="205" t="s">
        <v>95</v>
      </c>
      <c r="B13" s="206"/>
      <c r="C13" s="206"/>
      <c r="D13" s="88">
        <v>3405</v>
      </c>
      <c r="E13" s="207">
        <f>SUM(B13:D13)</f>
        <v>3405</v>
      </c>
    </row>
    <row r="14" spans="1:5" s="196" customFormat="1" ht="12.75">
      <c r="A14" s="205" t="s">
        <v>9</v>
      </c>
      <c r="B14" s="206">
        <v>1</v>
      </c>
      <c r="C14" s="206"/>
      <c r="D14" s="88">
        <v>356</v>
      </c>
      <c r="E14" s="207">
        <f t="shared" si="0"/>
        <v>357</v>
      </c>
    </row>
    <row r="15" spans="1:5" s="196" customFormat="1" ht="12.75">
      <c r="A15" s="205" t="s">
        <v>93</v>
      </c>
      <c r="B15" s="88"/>
      <c r="C15" s="88"/>
      <c r="D15" s="88">
        <v>229</v>
      </c>
      <c r="E15" s="207">
        <f t="shared" si="0"/>
        <v>229</v>
      </c>
    </row>
    <row r="16" spans="1:5" s="196" customFormat="1" ht="12.75">
      <c r="A16" s="208" t="s">
        <v>82</v>
      </c>
      <c r="B16" s="88">
        <v>40</v>
      </c>
      <c r="C16" s="88"/>
      <c r="D16" s="88">
        <v>2376</v>
      </c>
      <c r="E16" s="207">
        <f>SUM(B16:D16)</f>
        <v>2416</v>
      </c>
    </row>
    <row r="17" spans="1:5" s="196" customFormat="1" ht="12.75">
      <c r="A17" s="205" t="s">
        <v>88</v>
      </c>
      <c r="B17" s="88"/>
      <c r="C17" s="88"/>
      <c r="D17" s="88"/>
      <c r="E17" s="207">
        <f aca="true" t="shared" si="1" ref="E17:E24">SUM(B17:D17)</f>
        <v>0</v>
      </c>
    </row>
    <row r="18" spans="1:5" s="196" customFormat="1" ht="12.75">
      <c r="A18" s="205" t="s">
        <v>87</v>
      </c>
      <c r="B18" s="88">
        <v>3</v>
      </c>
      <c r="C18" s="88"/>
      <c r="D18" s="88">
        <v>6443</v>
      </c>
      <c r="E18" s="207">
        <f t="shared" si="1"/>
        <v>6446</v>
      </c>
    </row>
    <row r="19" spans="1:5" s="196" customFormat="1" ht="12.75">
      <c r="A19" s="209" t="s">
        <v>83</v>
      </c>
      <c r="B19" s="88">
        <v>638</v>
      </c>
      <c r="C19" s="88"/>
      <c r="D19" s="88">
        <v>4297</v>
      </c>
      <c r="E19" s="207">
        <f t="shared" si="1"/>
        <v>4935</v>
      </c>
    </row>
    <row r="20" spans="1:5" s="196" customFormat="1" ht="12.75">
      <c r="A20" s="209" t="s">
        <v>90</v>
      </c>
      <c r="B20" s="88">
        <v>33</v>
      </c>
      <c r="C20" s="88"/>
      <c r="D20" s="88">
        <v>880</v>
      </c>
      <c r="E20" s="207">
        <f t="shared" si="1"/>
        <v>913</v>
      </c>
    </row>
    <row r="21" spans="1:5" s="196" customFormat="1" ht="12.75">
      <c r="A21" s="209" t="s">
        <v>98</v>
      </c>
      <c r="B21" s="88"/>
      <c r="C21" s="88"/>
      <c r="D21" s="88"/>
      <c r="E21" s="207">
        <f t="shared" si="1"/>
        <v>0</v>
      </c>
    </row>
    <row r="22" spans="1:5" s="196" customFormat="1" ht="12.75">
      <c r="A22" s="205" t="s">
        <v>10</v>
      </c>
      <c r="B22" s="88">
        <v>1</v>
      </c>
      <c r="C22" s="88">
        <v>32</v>
      </c>
      <c r="D22" s="88">
        <v>476</v>
      </c>
      <c r="E22" s="207">
        <f t="shared" si="1"/>
        <v>509</v>
      </c>
    </row>
    <row r="23" spans="1:5" s="210" customFormat="1" ht="12.75">
      <c r="A23" s="205" t="s">
        <v>94</v>
      </c>
      <c r="B23" s="88"/>
      <c r="C23" s="88"/>
      <c r="D23" s="88">
        <v>3465</v>
      </c>
      <c r="E23" s="207">
        <f t="shared" si="1"/>
        <v>3465</v>
      </c>
    </row>
    <row r="24" spans="1:5" ht="12.75" customHeight="1">
      <c r="A24" s="205" t="s">
        <v>89</v>
      </c>
      <c r="B24" s="88"/>
      <c r="C24" s="88"/>
      <c r="D24" s="88">
        <v>1124</v>
      </c>
      <c r="E24" s="207">
        <f t="shared" si="1"/>
        <v>1124</v>
      </c>
    </row>
    <row r="25" spans="1:5" ht="12.75" customHeight="1">
      <c r="A25" s="18"/>
      <c r="B25" s="19"/>
      <c r="C25" s="20"/>
      <c r="D25" s="20"/>
      <c r="E25" s="92"/>
    </row>
    <row r="26" spans="1:5" ht="12.75" customHeight="1">
      <c r="A26" s="116" t="s">
        <v>11</v>
      </c>
      <c r="B26" s="117">
        <f>SUM(B10:B24)</f>
        <v>952</v>
      </c>
      <c r="C26" s="117">
        <f>SUM(C10:C24)</f>
        <v>57</v>
      </c>
      <c r="D26" s="117">
        <f>SUM(D10:D24)</f>
        <v>31520</v>
      </c>
      <c r="E26" s="10">
        <f>SUM(E10:E24)</f>
        <v>32529</v>
      </c>
    </row>
    <row r="27" spans="1:5" ht="12.75" customHeight="1">
      <c r="A27" s="21"/>
      <c r="B27" s="22"/>
      <c r="C27" s="23"/>
      <c r="D27" s="23"/>
      <c r="E27" s="93"/>
    </row>
    <row r="28" spans="2:5" ht="12.75" customHeight="1">
      <c r="B28" s="24"/>
      <c r="C28" s="16"/>
      <c r="D28" s="16"/>
      <c r="E28" s="94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3">
      <selection activeCell="F12" sqref="F12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9" t="s">
        <v>62</v>
      </c>
    </row>
    <row r="4" spans="1:5" ht="12.75">
      <c r="A4" s="12"/>
      <c r="B4" s="13"/>
      <c r="C4" s="13"/>
      <c r="D4" s="13"/>
      <c r="E4" s="90"/>
    </row>
    <row r="5" spans="1:5" ht="12.75">
      <c r="A5" s="113" t="s">
        <v>72</v>
      </c>
      <c r="B5" s="13"/>
      <c r="C5" s="13"/>
      <c r="D5" s="13"/>
      <c r="E5" s="90"/>
    </row>
    <row r="6" spans="1:5" ht="12.75">
      <c r="A6" s="110" t="str">
        <f>'A-N° Sinies Denun'!A6</f>
        <v>      (entre el 1 de enero y  31 de diciembre 2017)</v>
      </c>
      <c r="B6" s="96"/>
      <c r="C6" s="13"/>
      <c r="D6" s="13"/>
      <c r="E6" s="90"/>
    </row>
    <row r="7" spans="1:5" ht="12.75">
      <c r="A7" s="126"/>
      <c r="B7" s="127" t="s">
        <v>47</v>
      </c>
      <c r="C7" s="127" t="s">
        <v>47</v>
      </c>
      <c r="D7" s="127" t="s">
        <v>47</v>
      </c>
      <c r="E7" s="128" t="s">
        <v>35</v>
      </c>
    </row>
    <row r="8" spans="1:5" ht="12.75">
      <c r="A8" s="129" t="s">
        <v>1</v>
      </c>
      <c r="B8" s="130" t="s">
        <v>51</v>
      </c>
      <c r="C8" s="131" t="s">
        <v>73</v>
      </c>
      <c r="D8" s="130" t="s">
        <v>52</v>
      </c>
      <c r="E8" s="136"/>
    </row>
    <row r="9" spans="1:5" ht="12.75">
      <c r="A9" s="133"/>
      <c r="B9" s="134" t="s">
        <v>74</v>
      </c>
      <c r="C9" s="134" t="s">
        <v>75</v>
      </c>
      <c r="D9" s="134" t="s">
        <v>76</v>
      </c>
      <c r="E9" s="135" t="s">
        <v>77</v>
      </c>
    </row>
    <row r="10" spans="1:5" ht="12.75">
      <c r="A10" s="197" t="str">
        <f>'A-N° Sinies Denun'!A10</f>
        <v>AIG</v>
      </c>
      <c r="B10" s="195"/>
      <c r="C10" s="195"/>
      <c r="D10" s="195"/>
      <c r="E10" s="198">
        <f aca="true" t="shared" si="0" ref="E10:E24">SUM(B10:D10)</f>
        <v>0</v>
      </c>
    </row>
    <row r="11" spans="1:5" ht="12.75">
      <c r="A11" s="197" t="str">
        <f>'A-N° Sinies Denun'!A11</f>
        <v>Bci</v>
      </c>
      <c r="B11" s="195">
        <v>2400</v>
      </c>
      <c r="C11" s="195">
        <v>3974</v>
      </c>
      <c r="D11" s="195">
        <v>194</v>
      </c>
      <c r="E11" s="198">
        <f t="shared" si="0"/>
        <v>6568</v>
      </c>
    </row>
    <row r="12" spans="1:5" ht="12.75">
      <c r="A12" s="197" t="str">
        <f>'A-N° Sinies Denun'!A12</f>
        <v>BNP PARIBAS CARDIF</v>
      </c>
      <c r="B12" s="195">
        <v>1779</v>
      </c>
      <c r="C12" s="195"/>
      <c r="D12" s="195">
        <v>122</v>
      </c>
      <c r="E12" s="198">
        <f t="shared" si="0"/>
        <v>1901</v>
      </c>
    </row>
    <row r="13" spans="1:5" ht="12.75">
      <c r="A13" s="197" t="str">
        <f>'A-N° Sinies Denun'!A13</f>
        <v>Bupa</v>
      </c>
      <c r="B13" s="195">
        <v>3348</v>
      </c>
      <c r="C13" s="195"/>
      <c r="D13" s="195">
        <v>57</v>
      </c>
      <c r="E13" s="198">
        <f t="shared" si="0"/>
        <v>3405</v>
      </c>
    </row>
    <row r="14" spans="1:5" ht="12.75">
      <c r="A14" s="197" t="str">
        <f>'A-N° Sinies Denun'!A14</f>
        <v>Chilena Consolidada</v>
      </c>
      <c r="B14" s="195">
        <v>169</v>
      </c>
      <c r="C14" s="195">
        <v>162</v>
      </c>
      <c r="D14" s="195">
        <v>25</v>
      </c>
      <c r="E14" s="198">
        <f t="shared" si="0"/>
        <v>356</v>
      </c>
    </row>
    <row r="15" spans="1:5" ht="12.75">
      <c r="A15" s="197" t="str">
        <f>'A-N° Sinies Denun'!A15</f>
        <v>Chubb</v>
      </c>
      <c r="B15" s="195">
        <v>134</v>
      </c>
      <c r="C15" s="195"/>
      <c r="D15" s="195">
        <v>95</v>
      </c>
      <c r="E15" s="198">
        <f>SUM(B15:D15)</f>
        <v>229</v>
      </c>
    </row>
    <row r="16" spans="1:5" ht="12.75">
      <c r="A16" s="197" t="str">
        <f>'A-N° Sinies Denun'!A16</f>
        <v>Consorcio Nacional</v>
      </c>
      <c r="B16" s="195">
        <v>96</v>
      </c>
      <c r="C16" s="195">
        <v>2129</v>
      </c>
      <c r="D16" s="195">
        <v>151</v>
      </c>
      <c r="E16" s="198">
        <f>SUM(B16:D16)</f>
        <v>2376</v>
      </c>
    </row>
    <row r="17" spans="1:5" ht="12.75">
      <c r="A17" s="197" t="str">
        <f>'A-N° Sinies Denun'!A17</f>
        <v>HDI</v>
      </c>
      <c r="B17" s="195"/>
      <c r="C17" s="195"/>
      <c r="D17" s="195"/>
      <c r="E17" s="198">
        <f t="shared" si="0"/>
        <v>0</v>
      </c>
    </row>
    <row r="18" spans="1:5" ht="12.75">
      <c r="A18" s="197" t="str">
        <f>'A-N° Sinies Denun'!A18</f>
        <v>Liberty</v>
      </c>
      <c r="B18" s="195">
        <v>3574</v>
      </c>
      <c r="C18" s="195">
        <v>2763</v>
      </c>
      <c r="D18" s="195">
        <v>106</v>
      </c>
      <c r="E18" s="198">
        <f>SUM(B18:D18)</f>
        <v>6443</v>
      </c>
    </row>
    <row r="19" spans="1:5" ht="12.75">
      <c r="A19" s="197" t="str">
        <f>'A-N° Sinies Denun'!A19</f>
        <v>Mapfre</v>
      </c>
      <c r="B19" s="195">
        <v>1453</v>
      </c>
      <c r="C19" s="195">
        <v>632</v>
      </c>
      <c r="D19" s="195">
        <v>2212</v>
      </c>
      <c r="E19" s="198">
        <f t="shared" si="0"/>
        <v>4297</v>
      </c>
    </row>
    <row r="20" spans="1:5" ht="12.75">
      <c r="A20" s="197" t="str">
        <f>'A-N° Sinies Denun'!A20</f>
        <v>Mutual de Seguros</v>
      </c>
      <c r="B20" s="195">
        <v>837</v>
      </c>
      <c r="C20" s="195">
        <v>1</v>
      </c>
      <c r="D20" s="195">
        <v>42</v>
      </c>
      <c r="E20" s="198">
        <f t="shared" si="0"/>
        <v>880</v>
      </c>
    </row>
    <row r="21" spans="1:5" ht="12.75">
      <c r="A21" s="197" t="str">
        <f>'A-N° Sinies Denun'!A21</f>
        <v>Porvenir</v>
      </c>
      <c r="B21" s="195"/>
      <c r="C21" s="195"/>
      <c r="D21" s="195"/>
      <c r="E21" s="198">
        <f t="shared" si="0"/>
        <v>0</v>
      </c>
    </row>
    <row r="22" spans="1:5" ht="12.75">
      <c r="A22" s="197" t="str">
        <f>'A-N° Sinies Denun'!A22</f>
        <v>Renta Nacional</v>
      </c>
      <c r="B22" s="195">
        <v>331</v>
      </c>
      <c r="C22" s="195">
        <v>145</v>
      </c>
      <c r="D22" s="195"/>
      <c r="E22" s="198">
        <f t="shared" si="0"/>
        <v>476</v>
      </c>
    </row>
    <row r="23" spans="1:5" ht="12.75">
      <c r="A23" s="197" t="str">
        <f>'A-N° Sinies Denun'!A23</f>
        <v>Suramericana</v>
      </c>
      <c r="B23" s="195">
        <v>725</v>
      </c>
      <c r="C23" s="195">
        <v>2215</v>
      </c>
      <c r="D23" s="195">
        <v>525</v>
      </c>
      <c r="E23" s="198">
        <f>SUM(B23:D23)</f>
        <v>3465</v>
      </c>
    </row>
    <row r="24" spans="1:5" ht="12.75">
      <c r="A24" s="109" t="str">
        <f>'A-N° Sinies Denun'!A24</f>
        <v>Zenit</v>
      </c>
      <c r="B24" s="195">
        <v>370</v>
      </c>
      <c r="C24" s="195">
        <v>719</v>
      </c>
      <c r="D24" s="195">
        <v>35</v>
      </c>
      <c r="E24" s="95">
        <f t="shared" si="0"/>
        <v>1124</v>
      </c>
    </row>
    <row r="25" spans="1:5" ht="12.75">
      <c r="A25" s="18"/>
      <c r="B25" s="19"/>
      <c r="C25" s="20"/>
      <c r="D25" s="20"/>
      <c r="E25" s="92"/>
    </row>
    <row r="26" spans="1:5" ht="12.75">
      <c r="A26" s="116" t="s">
        <v>11</v>
      </c>
      <c r="B26" s="117">
        <f>SUM(B10:B24)</f>
        <v>15216</v>
      </c>
      <c r="C26" s="118">
        <f>SUM(C10:C24)</f>
        <v>12740</v>
      </c>
      <c r="D26" s="118">
        <f>SUM(D10:D24)</f>
        <v>3564</v>
      </c>
      <c r="E26" s="1">
        <f>SUM(E10:E24)</f>
        <v>31520</v>
      </c>
    </row>
    <row r="27" spans="1:5" ht="15.75">
      <c r="A27" s="21"/>
      <c r="B27" s="22"/>
      <c r="C27" s="23"/>
      <c r="D27" s="23"/>
      <c r="E27" s="93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6">
      <selection activeCell="G20" sqref="G20:G21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8" customWidth="1"/>
    <col min="8" max="16384" width="11.421875" style="26" customWidth="1"/>
  </cols>
  <sheetData>
    <row r="1" ht="12.75">
      <c r="A1" s="25"/>
    </row>
    <row r="3" ht="12.75">
      <c r="A3" s="89" t="s">
        <v>62</v>
      </c>
    </row>
    <row r="4" ht="12.75">
      <c r="A4" s="25"/>
    </row>
    <row r="5" ht="12.75">
      <c r="A5" s="114" t="s">
        <v>15</v>
      </c>
    </row>
    <row r="6" spans="1:2" ht="12.75">
      <c r="A6" s="111" t="str">
        <f>'A-N° Sinies Denun'!$A$6</f>
        <v>      (entre el 1 de enero y  31 de diciembre 2017)</v>
      </c>
      <c r="B6" s="97"/>
    </row>
    <row r="7" spans="1:7" ht="12.75">
      <c r="A7" s="137"/>
      <c r="B7" s="138" t="s">
        <v>16</v>
      </c>
      <c r="C7" s="139" t="s">
        <v>81</v>
      </c>
      <c r="D7" s="139"/>
      <c r="E7" s="138" t="s">
        <v>17</v>
      </c>
      <c r="F7" s="140" t="s">
        <v>18</v>
      </c>
      <c r="G7" s="141" t="s">
        <v>19</v>
      </c>
    </row>
    <row r="8" spans="1:7" ht="12.75">
      <c r="A8" s="142" t="s">
        <v>1</v>
      </c>
      <c r="B8" s="143"/>
      <c r="C8" s="144" t="s">
        <v>20</v>
      </c>
      <c r="D8" s="143" t="s">
        <v>21</v>
      </c>
      <c r="E8" s="143" t="s">
        <v>22</v>
      </c>
      <c r="F8" s="143" t="s">
        <v>23</v>
      </c>
      <c r="G8" s="145" t="s">
        <v>24</v>
      </c>
    </row>
    <row r="9" spans="1:7" ht="12.75">
      <c r="A9" s="146"/>
      <c r="B9" s="147" t="s">
        <v>25</v>
      </c>
      <c r="C9" s="147" t="s">
        <v>26</v>
      </c>
      <c r="D9" s="147" t="s">
        <v>27</v>
      </c>
      <c r="E9" s="147" t="s">
        <v>28</v>
      </c>
      <c r="F9" s="147" t="s">
        <v>29</v>
      </c>
      <c r="G9" s="148" t="s">
        <v>30</v>
      </c>
    </row>
    <row r="10" spans="1:7" ht="12.75">
      <c r="A10" s="199" t="str">
        <f>'A-N° Sinies Denun'!A10</f>
        <v>AIG</v>
      </c>
      <c r="B10" s="194"/>
      <c r="C10" s="194"/>
      <c r="D10" s="194"/>
      <c r="E10" s="195"/>
      <c r="F10" s="194"/>
      <c r="G10" s="200">
        <f aca="true" t="shared" si="0" ref="G10:G24">SUM(B10:F10)</f>
        <v>0</v>
      </c>
    </row>
    <row r="11" spans="1:7" ht="12.75">
      <c r="A11" s="199" t="str">
        <f>'A-N° Sinies Denun'!A11</f>
        <v>Bci</v>
      </c>
      <c r="B11" s="194">
        <v>263</v>
      </c>
      <c r="C11" s="194">
        <v>14</v>
      </c>
      <c r="D11" s="194">
        <v>5</v>
      </c>
      <c r="E11" s="195">
        <v>12096</v>
      </c>
      <c r="F11" s="194"/>
      <c r="G11" s="200">
        <f t="shared" si="0"/>
        <v>12378</v>
      </c>
    </row>
    <row r="12" spans="1:7" ht="12.75">
      <c r="A12" s="199" t="str">
        <f>'A-N° Sinies Denun'!A12</f>
        <v>BNP PARIBAS CARDIF</v>
      </c>
      <c r="B12" s="194">
        <v>46</v>
      </c>
      <c r="C12" s="194"/>
      <c r="D12" s="194">
        <v>3</v>
      </c>
      <c r="E12" s="195">
        <v>1730</v>
      </c>
      <c r="F12" s="194"/>
      <c r="G12" s="200">
        <f t="shared" si="0"/>
        <v>1779</v>
      </c>
    </row>
    <row r="13" spans="1:7" ht="12.75">
      <c r="A13" s="199" t="str">
        <f>'A-N° Sinies Denun'!A13</f>
        <v>Bupa</v>
      </c>
      <c r="B13" s="194">
        <v>137</v>
      </c>
      <c r="C13" s="194">
        <v>1</v>
      </c>
      <c r="D13" s="194">
        <v>1</v>
      </c>
      <c r="E13" s="195">
        <v>3266</v>
      </c>
      <c r="F13" s="194"/>
      <c r="G13" s="200">
        <f t="shared" si="0"/>
        <v>3405</v>
      </c>
    </row>
    <row r="14" spans="1:7" ht="12.75">
      <c r="A14" s="199" t="str">
        <f>'A-N° Sinies Denun'!A14</f>
        <v>Chilena Consolidada</v>
      </c>
      <c r="B14" s="194">
        <v>10</v>
      </c>
      <c r="C14" s="194"/>
      <c r="D14" s="194">
        <v>1</v>
      </c>
      <c r="E14" s="195">
        <v>417</v>
      </c>
      <c r="F14" s="194"/>
      <c r="G14" s="200">
        <f t="shared" si="0"/>
        <v>428</v>
      </c>
    </row>
    <row r="15" spans="1:7" ht="12.75">
      <c r="A15" s="199" t="s">
        <v>93</v>
      </c>
      <c r="B15" s="194">
        <v>15</v>
      </c>
      <c r="C15" s="194"/>
      <c r="D15" s="194">
        <v>1</v>
      </c>
      <c r="E15" s="195">
        <v>213</v>
      </c>
      <c r="F15" s="194"/>
      <c r="G15" s="200">
        <f t="shared" si="0"/>
        <v>229</v>
      </c>
    </row>
    <row r="16" spans="1:7" ht="12.75">
      <c r="A16" s="199" t="str">
        <f>'A-N° Sinies Denun'!A16</f>
        <v>Consorcio Nacional</v>
      </c>
      <c r="B16" s="194">
        <v>152</v>
      </c>
      <c r="C16" s="194">
        <v>7</v>
      </c>
      <c r="D16" s="194">
        <v>3</v>
      </c>
      <c r="E16" s="195">
        <v>4767</v>
      </c>
      <c r="F16" s="194"/>
      <c r="G16" s="200">
        <f t="shared" si="0"/>
        <v>4929</v>
      </c>
    </row>
    <row r="17" spans="1:7" ht="12.75">
      <c r="A17" s="199" t="str">
        <f>'A-N° Sinies Denun'!A17</f>
        <v>HDI</v>
      </c>
      <c r="B17" s="194"/>
      <c r="C17" s="194"/>
      <c r="D17" s="194"/>
      <c r="E17" s="195"/>
      <c r="F17" s="194"/>
      <c r="G17" s="200">
        <f t="shared" si="0"/>
        <v>0</v>
      </c>
    </row>
    <row r="18" spans="1:7" ht="12.75">
      <c r="A18" s="199" t="str">
        <f>'A-N° Sinies Denun'!A18</f>
        <v>Liberty</v>
      </c>
      <c r="B18" s="194">
        <v>295</v>
      </c>
      <c r="C18" s="194">
        <v>19</v>
      </c>
      <c r="D18" s="194">
        <v>5</v>
      </c>
      <c r="E18" s="195">
        <v>10362</v>
      </c>
      <c r="F18" s="194"/>
      <c r="G18" s="200">
        <f t="shared" si="0"/>
        <v>10681</v>
      </c>
    </row>
    <row r="19" spans="1:7" ht="12.75">
      <c r="A19" s="199" t="str">
        <f>'A-N° Sinies Denun'!A19</f>
        <v>Mapfre</v>
      </c>
      <c r="B19" s="194">
        <v>219</v>
      </c>
      <c r="C19" s="194">
        <v>17</v>
      </c>
      <c r="D19" s="194">
        <v>11</v>
      </c>
      <c r="E19" s="195">
        <v>3073</v>
      </c>
      <c r="F19" s="194"/>
      <c r="G19" s="200">
        <f t="shared" si="0"/>
        <v>3320</v>
      </c>
    </row>
    <row r="20" spans="1:7" ht="12.75">
      <c r="A20" s="199" t="str">
        <f>'A-N° Sinies Denun'!A20</f>
        <v>Mutual de Seguros</v>
      </c>
      <c r="B20" s="194">
        <v>22</v>
      </c>
      <c r="C20" s="194">
        <v>1</v>
      </c>
      <c r="D20" s="194"/>
      <c r="E20" s="195">
        <v>763</v>
      </c>
      <c r="F20" s="194"/>
      <c r="G20" s="200">
        <f t="shared" si="0"/>
        <v>786</v>
      </c>
    </row>
    <row r="21" spans="1:7" ht="12.75">
      <c r="A21" s="199" t="str">
        <f>'A-N° Sinies Denun'!A21</f>
        <v>Porvenir</v>
      </c>
      <c r="B21" s="194"/>
      <c r="C21" s="194"/>
      <c r="D21" s="194"/>
      <c r="E21" s="195"/>
      <c r="F21" s="194"/>
      <c r="G21" s="200">
        <f t="shared" si="0"/>
        <v>0</v>
      </c>
    </row>
    <row r="22" spans="1:7" ht="12.75">
      <c r="A22" s="199" t="str">
        <f>'A-N° Sinies Denun'!A22</f>
        <v>Renta Nacional</v>
      </c>
      <c r="B22" s="194">
        <v>29</v>
      </c>
      <c r="C22" s="194">
        <v>2</v>
      </c>
      <c r="D22" s="194">
        <v>1</v>
      </c>
      <c r="E22" s="195">
        <v>775</v>
      </c>
      <c r="F22" s="194">
        <v>56</v>
      </c>
      <c r="G22" s="200">
        <f t="shared" si="0"/>
        <v>863</v>
      </c>
    </row>
    <row r="23" spans="1:7" ht="12.75">
      <c r="A23" s="199" t="str">
        <f>'A-N° Sinies Denun'!A23</f>
        <v>Suramericana</v>
      </c>
      <c r="B23" s="194">
        <v>169</v>
      </c>
      <c r="C23" s="194">
        <v>6</v>
      </c>
      <c r="D23" s="194">
        <v>8</v>
      </c>
      <c r="E23" s="195">
        <v>5272</v>
      </c>
      <c r="F23" s="194"/>
      <c r="G23" s="200">
        <f t="shared" si="0"/>
        <v>5455</v>
      </c>
    </row>
    <row r="24" spans="1:7" ht="12.75">
      <c r="A24" s="199" t="str">
        <f>'A-N° Sinies Denun'!A24</f>
        <v>Zenit</v>
      </c>
      <c r="B24" s="194">
        <v>34</v>
      </c>
      <c r="C24" s="194">
        <v>1</v>
      </c>
      <c r="D24" s="194">
        <v>1</v>
      </c>
      <c r="E24" s="195">
        <v>1886</v>
      </c>
      <c r="F24" s="194"/>
      <c r="G24" s="200">
        <f t="shared" si="0"/>
        <v>1922</v>
      </c>
    </row>
    <row r="25" spans="1:10" ht="12.75">
      <c r="A25" s="27"/>
      <c r="B25" s="28"/>
      <c r="C25" s="29"/>
      <c r="D25" s="29"/>
      <c r="E25" s="30"/>
      <c r="F25" s="30"/>
      <c r="G25" s="99"/>
      <c r="H25" s="31"/>
      <c r="I25" s="32"/>
      <c r="J25" s="32"/>
    </row>
    <row r="26" spans="1:7" ht="12.75" customHeight="1">
      <c r="A26" s="119" t="s">
        <v>11</v>
      </c>
      <c r="B26" s="120">
        <f aca="true" t="shared" si="1" ref="B26:G26">SUM(B10:B24)</f>
        <v>1391</v>
      </c>
      <c r="C26" s="120">
        <f t="shared" si="1"/>
        <v>68</v>
      </c>
      <c r="D26" s="120">
        <f t="shared" si="1"/>
        <v>40</v>
      </c>
      <c r="E26" s="120">
        <f t="shared" si="1"/>
        <v>44620</v>
      </c>
      <c r="F26" s="120">
        <f t="shared" si="1"/>
        <v>56</v>
      </c>
      <c r="G26" s="9">
        <f t="shared" si="1"/>
        <v>46175</v>
      </c>
    </row>
    <row r="27" spans="1:7" ht="15.75">
      <c r="A27" s="33"/>
      <c r="B27" s="34"/>
      <c r="C27" s="35"/>
      <c r="D27" s="35"/>
      <c r="E27" s="36"/>
      <c r="F27" s="36"/>
      <c r="G27" s="100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PageLayoutView="0" workbookViewId="0" topLeftCell="D13">
      <selection activeCell="H20" sqref="H20:H21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1" customWidth="1"/>
    <col min="6" max="6" width="37.8515625" style="39" customWidth="1"/>
    <col min="7" max="7" width="35.140625" style="39" customWidth="1"/>
    <col min="8" max="8" width="35.140625" style="101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89" t="s">
        <v>62</v>
      </c>
    </row>
    <row r="4" ht="12.75">
      <c r="A4" s="38"/>
    </row>
    <row r="5" spans="1:8" ht="12.75">
      <c r="A5" s="115" t="s">
        <v>31</v>
      </c>
      <c r="H5" s="105"/>
    </row>
    <row r="6" spans="1:2" ht="12.75">
      <c r="A6" s="112" t="s">
        <v>97</v>
      </c>
      <c r="B6" s="103"/>
    </row>
    <row r="7" spans="1:8" ht="12.75">
      <c r="A7" s="149"/>
      <c r="B7" s="150" t="s">
        <v>32</v>
      </c>
      <c r="C7" s="151"/>
      <c r="D7" s="152"/>
      <c r="E7" s="153"/>
      <c r="F7" s="154" t="s">
        <v>33</v>
      </c>
      <c r="G7" s="154" t="s">
        <v>34</v>
      </c>
      <c r="H7" s="155" t="s">
        <v>35</v>
      </c>
    </row>
    <row r="8" spans="1:8" ht="12.75">
      <c r="A8" s="156" t="s">
        <v>1</v>
      </c>
      <c r="B8" s="157" t="s">
        <v>16</v>
      </c>
      <c r="C8" s="158" t="s">
        <v>36</v>
      </c>
      <c r="D8" s="158" t="s">
        <v>37</v>
      </c>
      <c r="E8" s="158" t="s">
        <v>38</v>
      </c>
      <c r="F8" s="158" t="s">
        <v>39</v>
      </c>
      <c r="G8" s="157" t="s">
        <v>40</v>
      </c>
      <c r="H8" s="159" t="s">
        <v>41</v>
      </c>
    </row>
    <row r="9" spans="1:8" ht="12.75">
      <c r="A9" s="160"/>
      <c r="B9" s="161"/>
      <c r="C9" s="162"/>
      <c r="D9" s="163"/>
      <c r="E9" s="162" t="s">
        <v>42</v>
      </c>
      <c r="F9" s="162" t="s">
        <v>43</v>
      </c>
      <c r="G9" s="162" t="s">
        <v>44</v>
      </c>
      <c r="H9" s="164" t="s">
        <v>45</v>
      </c>
    </row>
    <row r="10" spans="1:9" ht="12.75">
      <c r="A10" s="201" t="str">
        <f>'A-N° Sinies Denun'!A10</f>
        <v>AIG</v>
      </c>
      <c r="B10" s="195"/>
      <c r="C10" s="195"/>
      <c r="D10" s="195"/>
      <c r="E10" s="202">
        <f>SUM(B10:D10)</f>
        <v>0</v>
      </c>
      <c r="F10" s="195"/>
      <c r="G10" s="195"/>
      <c r="H10" s="203">
        <f>SUM(E10:G10)</f>
        <v>0</v>
      </c>
      <c r="I10" s="47">
        <v>64177.136</v>
      </c>
    </row>
    <row r="11" spans="1:9" ht="12.75">
      <c r="A11" s="201" t="str">
        <f>'A-N° Sinies Denun'!A11</f>
        <v>Bci</v>
      </c>
      <c r="B11" s="195">
        <v>1980060</v>
      </c>
      <c r="C11" s="195">
        <v>61478</v>
      </c>
      <c r="D11" s="195">
        <v>225104</v>
      </c>
      <c r="E11" s="202">
        <f>SUM(B11:D11)</f>
        <v>2266642</v>
      </c>
      <c r="F11" s="195">
        <v>6478828</v>
      </c>
      <c r="G11" s="195">
        <v>519</v>
      </c>
      <c r="H11" s="203">
        <f>SUM(E11:G11)</f>
        <v>8745989</v>
      </c>
      <c r="I11" s="47">
        <v>11229073</v>
      </c>
    </row>
    <row r="12" spans="1:9" ht="12.75">
      <c r="A12" s="201" t="str">
        <f>'A-N° Sinies Denun'!A12</f>
        <v>BNP PARIBAS CARDIF</v>
      </c>
      <c r="B12" s="204">
        <v>355266</v>
      </c>
      <c r="C12" s="195">
        <v>7491</v>
      </c>
      <c r="D12" s="195"/>
      <c r="E12" s="202">
        <f aca="true" t="shared" si="0" ref="E12:E24">SUM(B12:D12)</f>
        <v>362757</v>
      </c>
      <c r="F12" s="195">
        <v>1356362</v>
      </c>
      <c r="G12" s="195"/>
      <c r="H12" s="203">
        <f aca="true" t="shared" si="1" ref="H12:H24">SUM(E12:G12)</f>
        <v>1719119</v>
      </c>
      <c r="I12" s="47">
        <v>1380607</v>
      </c>
    </row>
    <row r="13" spans="1:9" ht="12.75">
      <c r="A13" s="201" t="str">
        <f>'A-N° Sinies Denun'!A13</f>
        <v>Bupa</v>
      </c>
      <c r="B13" s="204">
        <v>1038534</v>
      </c>
      <c r="C13" s="195">
        <v>3450</v>
      </c>
      <c r="D13" s="195">
        <v>7992</v>
      </c>
      <c r="E13" s="202">
        <f t="shared" si="0"/>
        <v>1049976</v>
      </c>
      <c r="F13" s="195">
        <v>1547004</v>
      </c>
      <c r="G13" s="195"/>
      <c r="H13" s="203">
        <f t="shared" si="1"/>
        <v>2596980</v>
      </c>
      <c r="I13" s="47"/>
    </row>
    <row r="14" spans="1:9" ht="12.75">
      <c r="A14" s="201" t="str">
        <f>'A-N° Sinies Denun'!A14</f>
        <v>Chilena Consolidada</v>
      </c>
      <c r="B14" s="204">
        <v>43272</v>
      </c>
      <c r="C14" s="195">
        <v>5170</v>
      </c>
      <c r="D14" s="195"/>
      <c r="E14" s="202">
        <f t="shared" si="0"/>
        <v>48442</v>
      </c>
      <c r="F14" s="195">
        <v>332470</v>
      </c>
      <c r="G14" s="195"/>
      <c r="H14" s="203">
        <f t="shared" si="1"/>
        <v>380912</v>
      </c>
      <c r="I14" s="47">
        <v>1155242</v>
      </c>
    </row>
    <row r="15" spans="1:9" ht="12.75">
      <c r="A15" s="201" t="str">
        <f>'A-N° Sinies Denun'!A15</f>
        <v>Chubb</v>
      </c>
      <c r="B15" s="204">
        <v>34975</v>
      </c>
      <c r="C15" s="195">
        <v>7903</v>
      </c>
      <c r="D15" s="195"/>
      <c r="E15" s="202">
        <f t="shared" si="0"/>
        <v>42878</v>
      </c>
      <c r="F15" s="195">
        <v>369620</v>
      </c>
      <c r="G15" s="195"/>
      <c r="H15" s="203">
        <f t="shared" si="1"/>
        <v>412498</v>
      </c>
      <c r="I15" s="47">
        <v>151568.891</v>
      </c>
    </row>
    <row r="16" spans="1:9" ht="12.75">
      <c r="A16" s="201" t="str">
        <f>'A-N° Sinies Denun'!A16</f>
        <v>Consorcio Nacional</v>
      </c>
      <c r="B16" s="195">
        <v>1147827</v>
      </c>
      <c r="C16" s="195">
        <v>19396</v>
      </c>
      <c r="D16" s="195">
        <v>77383</v>
      </c>
      <c r="E16" s="202">
        <f t="shared" si="0"/>
        <v>1244606</v>
      </c>
      <c r="F16" s="195">
        <v>3264742</v>
      </c>
      <c r="G16" s="195"/>
      <c r="H16" s="203">
        <f t="shared" si="1"/>
        <v>4509348</v>
      </c>
      <c r="I16" s="47">
        <v>3548372</v>
      </c>
    </row>
    <row r="17" spans="1:9" ht="12.75">
      <c r="A17" s="201" t="str">
        <f>'A-N° Sinies Denun'!A17</f>
        <v>HDI</v>
      </c>
      <c r="B17" s="195"/>
      <c r="C17" s="195"/>
      <c r="D17" s="195"/>
      <c r="E17" s="202">
        <f t="shared" si="0"/>
        <v>0</v>
      </c>
      <c r="F17" s="195"/>
      <c r="G17" s="195"/>
      <c r="H17" s="203">
        <f t="shared" si="1"/>
        <v>0</v>
      </c>
      <c r="I17" s="47">
        <v>680.565</v>
      </c>
    </row>
    <row r="18" spans="1:9" ht="12.75">
      <c r="A18" s="201" t="str">
        <f>'A-N° Sinies Denun'!A18</f>
        <v>Liberty</v>
      </c>
      <c r="B18" s="195">
        <v>2356169</v>
      </c>
      <c r="C18" s="195">
        <v>45842</v>
      </c>
      <c r="D18" s="195">
        <v>262849</v>
      </c>
      <c r="E18" s="202">
        <f t="shared" si="0"/>
        <v>2664860</v>
      </c>
      <c r="F18" s="195">
        <v>4615651</v>
      </c>
      <c r="G18" s="195">
        <v>22704</v>
      </c>
      <c r="H18" s="203">
        <f t="shared" si="1"/>
        <v>7303215</v>
      </c>
      <c r="I18" s="47">
        <v>45869</v>
      </c>
    </row>
    <row r="19" spans="1:9" ht="12.75">
      <c r="A19" s="201" t="str">
        <f>'A-N° Sinies Denun'!A19</f>
        <v>Mapfre</v>
      </c>
      <c r="B19" s="195">
        <v>734764</v>
      </c>
      <c r="C19" s="195">
        <v>23372</v>
      </c>
      <c r="D19" s="195">
        <v>103878</v>
      </c>
      <c r="E19" s="202">
        <f t="shared" si="0"/>
        <v>862014</v>
      </c>
      <c r="F19" s="195">
        <v>2035717</v>
      </c>
      <c r="G19" s="195"/>
      <c r="H19" s="203">
        <f t="shared" si="1"/>
        <v>2897731</v>
      </c>
      <c r="I19" s="47">
        <v>3491264</v>
      </c>
    </row>
    <row r="20" spans="1:9" ht="12.75">
      <c r="A20" s="201" t="str">
        <f>'A-N° Sinies Denun'!A20</f>
        <v>Mutual de Seguros</v>
      </c>
      <c r="B20" s="195">
        <v>201171</v>
      </c>
      <c r="C20" s="195"/>
      <c r="D20" s="195">
        <v>13894</v>
      </c>
      <c r="E20" s="202">
        <f t="shared" si="0"/>
        <v>215065</v>
      </c>
      <c r="F20" s="195">
        <v>364959</v>
      </c>
      <c r="G20" s="195"/>
      <c r="H20" s="203">
        <f t="shared" si="1"/>
        <v>580024</v>
      </c>
      <c r="I20" s="47">
        <v>210288</v>
      </c>
    </row>
    <row r="21" spans="1:9" ht="12.75">
      <c r="A21" s="201" t="str">
        <f>'A-N° Sinies Denun'!A21</f>
        <v>Porvenir</v>
      </c>
      <c r="B21" s="195"/>
      <c r="C21" s="195"/>
      <c r="D21" s="195"/>
      <c r="E21" s="202">
        <f t="shared" si="0"/>
        <v>0</v>
      </c>
      <c r="F21" s="195"/>
      <c r="G21" s="195"/>
      <c r="H21" s="203">
        <f t="shared" si="1"/>
        <v>0</v>
      </c>
      <c r="I21" s="47"/>
    </row>
    <row r="22" spans="1:9" ht="12.75">
      <c r="A22" s="201" t="str">
        <f>'A-N° Sinies Denun'!A22</f>
        <v>Renta Nacional</v>
      </c>
      <c r="B22" s="195">
        <v>221787</v>
      </c>
      <c r="C22" s="195">
        <v>4088</v>
      </c>
      <c r="D22" s="195">
        <v>15883</v>
      </c>
      <c r="E22" s="202">
        <f t="shared" si="0"/>
        <v>241758</v>
      </c>
      <c r="F22" s="195">
        <v>482141</v>
      </c>
      <c r="G22" s="195"/>
      <c r="H22" s="203">
        <f t="shared" si="1"/>
        <v>723899</v>
      </c>
      <c r="I22" s="47">
        <v>171118</v>
      </c>
    </row>
    <row r="23" spans="1:9" ht="12.75">
      <c r="A23" s="201" t="str">
        <f>'A-N° Sinies Denun'!A23</f>
        <v>Suramericana</v>
      </c>
      <c r="B23" s="195">
        <v>1246839</v>
      </c>
      <c r="C23" s="195">
        <v>26826</v>
      </c>
      <c r="D23" s="195">
        <v>47871</v>
      </c>
      <c r="E23" s="202">
        <f t="shared" si="0"/>
        <v>1321536</v>
      </c>
      <c r="F23" s="195">
        <v>2033359</v>
      </c>
      <c r="G23" s="195"/>
      <c r="H23" s="203">
        <f t="shared" si="1"/>
        <v>3354895</v>
      </c>
      <c r="I23" s="47">
        <v>1610858</v>
      </c>
    </row>
    <row r="24" spans="1:9" ht="12.75">
      <c r="A24" s="86" t="str">
        <f>'A-N° Sinies Denun'!A24</f>
        <v>Zenit</v>
      </c>
      <c r="B24" s="17">
        <v>229162</v>
      </c>
      <c r="C24" s="17">
        <v>6096</v>
      </c>
      <c r="D24" s="17"/>
      <c r="E24" s="202">
        <f t="shared" si="0"/>
        <v>235258</v>
      </c>
      <c r="F24" s="17">
        <v>713317</v>
      </c>
      <c r="G24" s="17"/>
      <c r="H24" s="203">
        <f t="shared" si="1"/>
        <v>948575</v>
      </c>
      <c r="I24" s="47">
        <v>428005</v>
      </c>
    </row>
    <row r="25" spans="1:8" ht="12.75">
      <c r="A25" s="40"/>
      <c r="B25" s="41"/>
      <c r="C25" s="42"/>
      <c r="D25" s="42"/>
      <c r="E25" s="102"/>
      <c r="F25" s="43"/>
      <c r="G25" s="43"/>
      <c r="H25" s="106"/>
    </row>
    <row r="26" spans="1:8" s="104" customFormat="1" ht="12.75" customHeight="1">
      <c r="A26" s="121" t="s">
        <v>11</v>
      </c>
      <c r="B26" s="122">
        <f aca="true" t="shared" si="2" ref="B26:H26">SUM(B10:B24)</f>
        <v>9589826</v>
      </c>
      <c r="C26" s="122">
        <f t="shared" si="2"/>
        <v>211112</v>
      </c>
      <c r="D26" s="122">
        <f t="shared" si="2"/>
        <v>754854</v>
      </c>
      <c r="E26" s="122">
        <f t="shared" si="2"/>
        <v>10555792</v>
      </c>
      <c r="F26" s="122">
        <f t="shared" si="2"/>
        <v>23594170</v>
      </c>
      <c r="G26" s="122">
        <f t="shared" si="2"/>
        <v>23223</v>
      </c>
      <c r="H26" s="123">
        <f t="shared" si="2"/>
        <v>34173185</v>
      </c>
    </row>
    <row r="27" spans="1:8" ht="15.75">
      <c r="A27" s="219"/>
      <c r="B27" s="220"/>
      <c r="C27" s="221"/>
      <c r="D27" s="221"/>
      <c r="E27" s="222"/>
      <c r="F27" s="223"/>
      <c r="G27" s="223"/>
      <c r="H27" s="224"/>
    </row>
    <row r="28" spans="1:9" ht="15.75">
      <c r="A28" s="212"/>
      <c r="B28" s="213"/>
      <c r="C28" s="214"/>
      <c r="D28" s="214"/>
      <c r="E28" s="215"/>
      <c r="F28" s="216"/>
      <c r="G28" s="216"/>
      <c r="H28" s="215"/>
      <c r="I28" s="216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A19">
      <selection activeCell="D23" sqref="D2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9" t="s">
        <v>62</v>
      </c>
    </row>
    <row r="4" spans="1:6" ht="12.75">
      <c r="A4" s="38"/>
      <c r="B4" s="39"/>
      <c r="C4" s="39"/>
      <c r="D4" s="39"/>
      <c r="E4" s="101"/>
      <c r="F4" s="39"/>
    </row>
    <row r="5" spans="1:6" ht="12.75">
      <c r="A5" s="115" t="s">
        <v>46</v>
      </c>
      <c r="B5" s="39"/>
      <c r="C5" s="39"/>
      <c r="D5" s="39"/>
      <c r="E5" s="101"/>
      <c r="F5" s="39"/>
    </row>
    <row r="6" spans="1:6" ht="12.75">
      <c r="A6" s="112" t="str">
        <f>'D-Sinies Pag Direc'!A6</f>
        <v>      (entre el 1 de enero y 31 de diciembre de 2017, montos expresados en miles de pesos de diciembre de 2017)</v>
      </c>
      <c r="B6" s="103"/>
      <c r="C6" s="39"/>
      <c r="D6" s="39"/>
      <c r="E6" s="101"/>
      <c r="F6" s="39"/>
    </row>
    <row r="7" spans="1:6" ht="12.75">
      <c r="A7" s="149"/>
      <c r="B7" s="228" t="s">
        <v>78</v>
      </c>
      <c r="C7" s="229"/>
      <c r="D7" s="154" t="s">
        <v>48</v>
      </c>
      <c r="E7" s="154" t="s">
        <v>49</v>
      </c>
      <c r="F7" s="155" t="s">
        <v>50</v>
      </c>
    </row>
    <row r="8" spans="1:6" ht="12.75">
      <c r="A8" s="156" t="s">
        <v>1</v>
      </c>
      <c r="B8" s="158" t="s">
        <v>51</v>
      </c>
      <c r="C8" s="158" t="s">
        <v>52</v>
      </c>
      <c r="D8" s="165" t="s">
        <v>79</v>
      </c>
      <c r="E8" s="165" t="s">
        <v>53</v>
      </c>
      <c r="F8" s="166" t="s">
        <v>54</v>
      </c>
    </row>
    <row r="9" spans="1:6" ht="12.75">
      <c r="A9" s="156"/>
      <c r="B9" s="167"/>
      <c r="C9" s="168"/>
      <c r="D9" s="165" t="s">
        <v>80</v>
      </c>
      <c r="E9" s="157" t="s">
        <v>55</v>
      </c>
      <c r="F9" s="166" t="s">
        <v>56</v>
      </c>
    </row>
    <row r="10" spans="1:6" ht="12.75">
      <c r="A10" s="160"/>
      <c r="B10" s="162" t="s">
        <v>57</v>
      </c>
      <c r="C10" s="162" t="s">
        <v>58</v>
      </c>
      <c r="D10" s="162" t="s">
        <v>59</v>
      </c>
      <c r="E10" s="162" t="s">
        <v>60</v>
      </c>
      <c r="F10" s="164" t="s">
        <v>61</v>
      </c>
    </row>
    <row r="11" spans="1:9" ht="12.75">
      <c r="A11" s="191" t="str">
        <f>'D-Sinies Pag Direc'!A10</f>
        <v>AIG</v>
      </c>
      <c r="B11" s="192">
        <f>'D-Sinies Pag Direc'!H10</f>
        <v>0</v>
      </c>
      <c r="C11" s="88"/>
      <c r="D11" s="88"/>
      <c r="E11" s="88"/>
      <c r="F11" s="193">
        <f aca="true" t="shared" si="0" ref="F11:F17">SUM(B11:D11)-E11</f>
        <v>0</v>
      </c>
      <c r="G11" s="169"/>
      <c r="I11">
        <f>5000*1000</f>
        <v>5000000</v>
      </c>
    </row>
    <row r="12" spans="1:7" ht="12.75">
      <c r="A12" s="85" t="str">
        <f>'D-Sinies Pag Direc'!A11</f>
        <v>Bci</v>
      </c>
      <c r="B12" s="125">
        <f>'D-Sinies Pag Direc'!H11</f>
        <v>8745989</v>
      </c>
      <c r="C12" s="17">
        <v>918985</v>
      </c>
      <c r="D12" s="17">
        <v>2020737</v>
      </c>
      <c r="E12" s="17">
        <v>3301660</v>
      </c>
      <c r="F12" s="108">
        <f t="shared" si="0"/>
        <v>8384051</v>
      </c>
      <c r="G12" s="169"/>
    </row>
    <row r="13" spans="1:9" ht="12.75">
      <c r="A13" s="85" t="str">
        <f>'D-Sinies Pag Direc'!A12</f>
        <v>BNP PARIBAS CARDIF</v>
      </c>
      <c r="B13" s="125">
        <f>'D-Sinies Pag Direc'!H12</f>
        <v>1719119</v>
      </c>
      <c r="C13" s="17">
        <v>46749</v>
      </c>
      <c r="D13" s="17">
        <v>614686</v>
      </c>
      <c r="E13" s="17">
        <v>794883</v>
      </c>
      <c r="F13" s="108">
        <f t="shared" si="0"/>
        <v>1585671</v>
      </c>
      <c r="G13" s="169"/>
      <c r="I13">
        <f>164*1000</f>
        <v>164000</v>
      </c>
    </row>
    <row r="14" spans="1:7" ht="12.75">
      <c r="A14" s="85" t="str">
        <f>'D-Sinies Pag Direc'!A13</f>
        <v>Bupa</v>
      </c>
      <c r="B14" s="125">
        <f>'D-Sinies Pag Direc'!H13</f>
        <v>2596980</v>
      </c>
      <c r="C14" s="17">
        <v>129536</v>
      </c>
      <c r="D14" s="17">
        <v>1076292</v>
      </c>
      <c r="E14" s="17">
        <v>812211</v>
      </c>
      <c r="F14" s="108">
        <f t="shared" si="0"/>
        <v>2990597</v>
      </c>
      <c r="G14" s="169"/>
    </row>
    <row r="15" spans="1:7" ht="12.75">
      <c r="A15" s="85" t="str">
        <f>'D-Sinies Pag Direc'!A14</f>
        <v>Chilena Consolidada</v>
      </c>
      <c r="B15" s="125">
        <f>'D-Sinies Pag Direc'!H14</f>
        <v>380912</v>
      </c>
      <c r="C15" s="17">
        <v>99954</v>
      </c>
      <c r="D15" s="17">
        <v>44527</v>
      </c>
      <c r="E15" s="17">
        <v>200402</v>
      </c>
      <c r="F15" s="108">
        <f t="shared" si="0"/>
        <v>324991</v>
      </c>
      <c r="G15" s="169"/>
    </row>
    <row r="16" spans="1:7" ht="12.75">
      <c r="A16" s="85" t="str">
        <f>'D-Sinies Pag Direc'!A15</f>
        <v>Chubb</v>
      </c>
      <c r="B16" s="125">
        <f>'D-Sinies Pag Direc'!H15</f>
        <v>412498</v>
      </c>
      <c r="C16" s="17">
        <v>93522</v>
      </c>
      <c r="D16" s="17">
        <v>6856</v>
      </c>
      <c r="E16" s="17">
        <v>82027</v>
      </c>
      <c r="F16" s="108">
        <f t="shared" si="0"/>
        <v>430849</v>
      </c>
      <c r="G16" s="169"/>
    </row>
    <row r="17" spans="1:7" ht="12.75">
      <c r="A17" s="85" t="str">
        <f>'D-Sinies Pag Direc'!A16</f>
        <v>Consorcio Nacional</v>
      </c>
      <c r="B17" s="125">
        <f>'D-Sinies Pag Direc'!H16</f>
        <v>4509348</v>
      </c>
      <c r="C17" s="17">
        <v>474009</v>
      </c>
      <c r="D17" s="17">
        <v>1333774</v>
      </c>
      <c r="E17" s="17">
        <v>1355774</v>
      </c>
      <c r="F17" s="108">
        <f t="shared" si="0"/>
        <v>4961357</v>
      </c>
      <c r="G17" s="169"/>
    </row>
    <row r="18" spans="1:7" ht="12.75">
      <c r="A18" s="191" t="str">
        <f>'D-Sinies Pag Direc'!A17</f>
        <v>HDI</v>
      </c>
      <c r="B18" s="192">
        <f>'D-Sinies Pag Direc'!H17</f>
        <v>0</v>
      </c>
      <c r="C18" s="88"/>
      <c r="D18" s="88"/>
      <c r="E18" s="88"/>
      <c r="F18" s="193">
        <f aca="true" t="shared" si="1" ref="F18:F25">SUM(B18:D18)-E18</f>
        <v>0</v>
      </c>
      <c r="G18" s="169"/>
    </row>
    <row r="19" spans="1:7" ht="12.75">
      <c r="A19" s="85" t="str">
        <f>'D-Sinies Pag Direc'!A18</f>
        <v>Liberty</v>
      </c>
      <c r="B19" s="125">
        <f>'D-Sinies Pag Direc'!H18</f>
        <v>7303215</v>
      </c>
      <c r="C19" s="17">
        <v>1254863</v>
      </c>
      <c r="D19" s="17">
        <v>1330381</v>
      </c>
      <c r="E19" s="17">
        <v>12708</v>
      </c>
      <c r="F19" s="108">
        <f t="shared" si="1"/>
        <v>9875751</v>
      </c>
      <c r="G19" s="169"/>
    </row>
    <row r="20" spans="1:7" ht="12.75">
      <c r="A20" s="85" t="str">
        <f>'D-Sinies Pag Direc'!A19</f>
        <v>Mapfre</v>
      </c>
      <c r="B20" s="125">
        <f>'D-Sinies Pag Direc'!H19</f>
        <v>2897731</v>
      </c>
      <c r="C20" s="17">
        <v>270812</v>
      </c>
      <c r="D20" s="17">
        <v>371266</v>
      </c>
      <c r="E20" s="17">
        <v>1537577</v>
      </c>
      <c r="F20" s="108">
        <f t="shared" si="1"/>
        <v>2002232</v>
      </c>
      <c r="G20" s="169"/>
    </row>
    <row r="21" spans="1:7" ht="12.75">
      <c r="A21" s="85" t="str">
        <f>'D-Sinies Pag Direc'!A20</f>
        <v>Mutual de Seguros</v>
      </c>
      <c r="B21" s="125">
        <f>'D-Sinies Pag Direc'!H20</f>
        <v>580024</v>
      </c>
      <c r="C21" s="17">
        <v>64447</v>
      </c>
      <c r="D21" s="17">
        <v>82286</v>
      </c>
      <c r="E21" s="17">
        <v>145160</v>
      </c>
      <c r="F21" s="108">
        <f t="shared" si="1"/>
        <v>581597</v>
      </c>
      <c r="G21" s="169"/>
    </row>
    <row r="22" spans="1:7" ht="12.75">
      <c r="A22" s="85" t="str">
        <f>'D-Sinies Pag Direc'!A21</f>
        <v>Porvenir</v>
      </c>
      <c r="B22" s="125">
        <f>'D-Sinies Pag Direc'!H21</f>
        <v>0</v>
      </c>
      <c r="C22" s="17"/>
      <c r="D22" s="17">
        <v>1350</v>
      </c>
      <c r="E22" s="17"/>
      <c r="F22" s="108">
        <f t="shared" si="1"/>
        <v>1350</v>
      </c>
      <c r="G22" s="169"/>
    </row>
    <row r="23" spans="1:7" ht="12.75">
      <c r="A23" s="85" t="str">
        <f>'D-Sinies Pag Direc'!A22</f>
        <v>Renta Nacional</v>
      </c>
      <c r="B23" s="125">
        <f>'D-Sinies Pag Direc'!H22</f>
        <v>723899</v>
      </c>
      <c r="C23" s="17">
        <v>145225</v>
      </c>
      <c r="D23" s="17">
        <v>110249</v>
      </c>
      <c r="E23" s="17">
        <v>350055</v>
      </c>
      <c r="F23" s="108">
        <f t="shared" si="1"/>
        <v>629318</v>
      </c>
      <c r="G23" s="169"/>
    </row>
    <row r="24" spans="1:7" ht="12.75">
      <c r="A24" s="85" t="str">
        <f>'D-Sinies Pag Direc'!A23</f>
        <v>Suramericana</v>
      </c>
      <c r="B24" s="125">
        <f>'D-Sinies Pag Direc'!H23</f>
        <v>3354895</v>
      </c>
      <c r="C24" s="17">
        <v>960889</v>
      </c>
      <c r="D24" s="17">
        <v>623679</v>
      </c>
      <c r="E24" s="17">
        <v>638949</v>
      </c>
      <c r="F24" s="108">
        <f t="shared" si="1"/>
        <v>4300514</v>
      </c>
      <c r="G24" s="169"/>
    </row>
    <row r="25" spans="1:7" ht="12.75">
      <c r="A25" s="85" t="str">
        <f>'D-Sinies Pag Direc'!A24</f>
        <v>Zenit</v>
      </c>
      <c r="B25" s="125">
        <f>'D-Sinies Pag Direc'!H24</f>
        <v>948575</v>
      </c>
      <c r="C25" s="17">
        <v>127927</v>
      </c>
      <c r="D25" s="17">
        <v>256488</v>
      </c>
      <c r="E25" s="17">
        <v>256479</v>
      </c>
      <c r="F25" s="108">
        <f t="shared" si="1"/>
        <v>1076511</v>
      </c>
      <c r="G25" s="169"/>
    </row>
    <row r="26" spans="1:6" ht="12.75">
      <c r="A26" s="40"/>
      <c r="B26" s="41"/>
      <c r="C26" s="42"/>
      <c r="D26" s="42"/>
      <c r="E26" s="42"/>
      <c r="F26" s="106"/>
    </row>
    <row r="27" spans="1:6" ht="12.75">
      <c r="A27" s="124" t="s">
        <v>11</v>
      </c>
      <c r="B27" s="125">
        <f>SUM(B11:B25)</f>
        <v>34173185</v>
      </c>
      <c r="C27" s="125">
        <f>SUM(C11:C25)</f>
        <v>4586918</v>
      </c>
      <c r="D27" s="125">
        <f>SUM(D11:D25)</f>
        <v>7872571</v>
      </c>
      <c r="E27" s="125">
        <f>SUM(E11:E25)</f>
        <v>9487885</v>
      </c>
      <c r="F27" s="3">
        <f>+B27+C27+D27-E27</f>
        <v>37144789</v>
      </c>
    </row>
    <row r="28" spans="1:6" ht="15.75">
      <c r="A28" s="44"/>
      <c r="B28" s="45"/>
      <c r="C28" s="46"/>
      <c r="D28" s="46"/>
      <c r="E28" s="46"/>
      <c r="F28" s="107"/>
    </row>
    <row r="30" spans="1:7" ht="12.75">
      <c r="A30" s="39"/>
      <c r="B30" s="24"/>
      <c r="C30" s="16"/>
      <c r="D30" s="16"/>
      <c r="E30" s="94"/>
      <c r="F30" s="26"/>
      <c r="G30" s="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9"/>
  <sheetViews>
    <sheetView zoomScalePageLayoutView="0" workbookViewId="0" topLeftCell="A14">
      <pane xSplit="1" topLeftCell="B1" activePane="topRight" state="frozen"/>
      <selection pane="topLeft" activeCell="A7" sqref="A7"/>
      <selection pane="topRight" activeCell="A29" sqref="A29:IV39"/>
    </sheetView>
  </sheetViews>
  <sheetFormatPr defaultColWidth="11.421875" defaultRowHeight="12.75"/>
  <cols>
    <col min="1" max="1" width="45.00390625" style="49" customWidth="1"/>
    <col min="2" max="2" width="25.00390625" style="49" customWidth="1"/>
    <col min="3" max="9" width="38.28125" style="49" customWidth="1"/>
    <col min="10" max="14" width="38.28125" style="49" bestFit="1" customWidth="1"/>
    <col min="15" max="15" width="29.7109375" style="49" bestFit="1" customWidth="1"/>
    <col min="16" max="16" width="23.57421875" style="49" bestFit="1" customWidth="1"/>
    <col min="17" max="16384" width="11.421875" style="49" customWidth="1"/>
  </cols>
  <sheetData>
    <row r="1" ht="12.75">
      <c r="A1" s="48"/>
    </row>
    <row r="3" ht="12.75">
      <c r="A3" s="89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31 de diciembre 2017)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7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60"/>
      <c r="B9" s="61"/>
      <c r="C9" s="61"/>
      <c r="D9" s="61"/>
      <c r="E9" s="61"/>
      <c r="F9" s="61"/>
      <c r="G9" s="61"/>
      <c r="H9" s="61"/>
      <c r="I9" s="62"/>
    </row>
    <row r="10" spans="1:9" ht="12.75">
      <c r="A10" s="86" t="str">
        <f>'A-N° Sinies Denun'!A10</f>
        <v>AIG</v>
      </c>
      <c r="B10" s="227"/>
      <c r="C10" s="227"/>
      <c r="D10" s="227"/>
      <c r="E10" s="227"/>
      <c r="F10" s="227"/>
      <c r="G10" s="227"/>
      <c r="H10" s="227"/>
      <c r="I10" s="4">
        <f>SUM(B10:H10)</f>
        <v>0</v>
      </c>
    </row>
    <row r="11" spans="1:9" ht="12.75">
      <c r="A11" s="86" t="str">
        <f>'A-N° Sinies Denun'!A11</f>
        <v>Bci</v>
      </c>
      <c r="B11" s="211">
        <v>716894</v>
      </c>
      <c r="C11" s="211">
        <v>231820</v>
      </c>
      <c r="D11" s="211">
        <v>58355</v>
      </c>
      <c r="E11" s="211">
        <v>25947</v>
      </c>
      <c r="F11" s="211">
        <v>27968</v>
      </c>
      <c r="G11" s="211">
        <v>32259</v>
      </c>
      <c r="H11" s="211">
        <v>39678</v>
      </c>
      <c r="I11" s="4">
        <f aca="true" t="shared" si="0" ref="I11:I24">SUM(B11:H11)</f>
        <v>1132921</v>
      </c>
    </row>
    <row r="12" spans="1:9" ht="12.75">
      <c r="A12" s="86" t="str">
        <f>'A-N° Sinies Denun'!A12</f>
        <v>BNP PARIBAS CARDIF</v>
      </c>
      <c r="B12" s="211">
        <v>103248</v>
      </c>
      <c r="C12" s="211">
        <v>7357</v>
      </c>
      <c r="D12" s="211">
        <v>0</v>
      </c>
      <c r="E12" s="211">
        <v>0</v>
      </c>
      <c r="F12" s="211">
        <v>897</v>
      </c>
      <c r="G12" s="49">
        <v>0</v>
      </c>
      <c r="H12" s="49">
        <v>260</v>
      </c>
      <c r="I12" s="4">
        <f t="shared" si="0"/>
        <v>111762</v>
      </c>
    </row>
    <row r="13" spans="1:9" ht="12.75">
      <c r="A13" s="86" t="str">
        <f>'A-N° Sinies Denun'!A13</f>
        <v>Bupa</v>
      </c>
      <c r="B13" s="211">
        <v>114531</v>
      </c>
      <c r="C13" s="211">
        <v>71123</v>
      </c>
      <c r="D13" s="211">
        <v>40105</v>
      </c>
      <c r="E13" s="211">
        <v>0</v>
      </c>
      <c r="F13" s="211">
        <v>3106</v>
      </c>
      <c r="G13" s="49">
        <v>0</v>
      </c>
      <c r="H13" s="49">
        <v>41666</v>
      </c>
      <c r="I13" s="4">
        <f t="shared" si="0"/>
        <v>270531</v>
      </c>
    </row>
    <row r="14" spans="1:9" ht="12.75">
      <c r="A14" s="86" t="str">
        <f>'A-N° Sinies Denun'!A14</f>
        <v>Chilena Consolidada</v>
      </c>
      <c r="B14" s="211">
        <v>11969</v>
      </c>
      <c r="C14" s="211">
        <v>6463</v>
      </c>
      <c r="D14" s="211">
        <v>0</v>
      </c>
      <c r="E14" s="211">
        <v>0</v>
      </c>
      <c r="F14" s="211">
        <v>7568</v>
      </c>
      <c r="G14" s="49">
        <v>0</v>
      </c>
      <c r="H14" s="49">
        <v>1777</v>
      </c>
      <c r="I14" s="4">
        <f t="shared" si="0"/>
        <v>27777</v>
      </c>
    </row>
    <row r="15" spans="1:9" s="171" customFormat="1" ht="12.75">
      <c r="A15" s="217" t="str">
        <f>'A-N° Sinies Denun'!A15</f>
        <v>Chubb</v>
      </c>
      <c r="B15" s="211">
        <v>0</v>
      </c>
      <c r="C15" s="211">
        <v>0</v>
      </c>
      <c r="D15" s="211">
        <v>0</v>
      </c>
      <c r="E15" s="211">
        <v>3857</v>
      </c>
      <c r="F15" s="211">
        <v>0</v>
      </c>
      <c r="G15" s="49">
        <v>0</v>
      </c>
      <c r="H15" s="49">
        <v>0</v>
      </c>
      <c r="I15" s="218">
        <f t="shared" si="0"/>
        <v>3857</v>
      </c>
    </row>
    <row r="16" spans="1:9" ht="12.75">
      <c r="A16" s="86" t="str">
        <f>'A-N° Sinies Denun'!A16</f>
        <v>Consorcio Nacional</v>
      </c>
      <c r="B16" s="211">
        <v>304707</v>
      </c>
      <c r="C16" s="211">
        <v>301522</v>
      </c>
      <c r="D16" s="211">
        <v>5907</v>
      </c>
      <c r="E16" s="211">
        <v>4841</v>
      </c>
      <c r="F16" s="211">
        <v>80368</v>
      </c>
      <c r="G16" s="49">
        <v>5145</v>
      </c>
      <c r="H16" s="49">
        <v>5305</v>
      </c>
      <c r="I16" s="4">
        <f t="shared" si="0"/>
        <v>707795</v>
      </c>
    </row>
    <row r="17" spans="1:9" ht="12.75">
      <c r="A17" s="86" t="str">
        <f>'A-N° Sinies Denun'!A17</f>
        <v>HDI</v>
      </c>
      <c r="B17" s="211"/>
      <c r="C17" s="211"/>
      <c r="D17" s="211"/>
      <c r="E17" s="211"/>
      <c r="F17" s="211"/>
      <c r="G17" s="211"/>
      <c r="H17" s="211"/>
      <c r="I17" s="4">
        <f t="shared" si="0"/>
        <v>0</v>
      </c>
    </row>
    <row r="18" spans="1:9" ht="12.75">
      <c r="A18" s="86" t="str">
        <f>'A-N° Sinies Denun'!A18</f>
        <v>Liberty</v>
      </c>
      <c r="B18" s="211">
        <v>245169</v>
      </c>
      <c r="C18" s="211">
        <v>278179</v>
      </c>
      <c r="D18" s="211">
        <v>50917</v>
      </c>
      <c r="E18" s="211">
        <v>28191</v>
      </c>
      <c r="F18" s="211">
        <v>12721</v>
      </c>
      <c r="G18" s="49">
        <v>37978</v>
      </c>
      <c r="H18" s="49">
        <v>63194</v>
      </c>
      <c r="I18" s="4">
        <f t="shared" si="0"/>
        <v>716349</v>
      </c>
    </row>
    <row r="19" spans="1:9" ht="12.75">
      <c r="A19" s="86" t="str">
        <f>'A-N° Sinies Denun'!A19</f>
        <v>Mapfre</v>
      </c>
      <c r="B19" s="211">
        <v>159394</v>
      </c>
      <c r="C19" s="211">
        <v>58224</v>
      </c>
      <c r="D19" s="211">
        <v>48675</v>
      </c>
      <c r="E19" s="211">
        <v>11045</v>
      </c>
      <c r="F19" s="211">
        <v>26498</v>
      </c>
      <c r="G19" s="49">
        <v>10351</v>
      </c>
      <c r="H19" s="49">
        <v>23771</v>
      </c>
      <c r="I19" s="4">
        <f t="shared" si="0"/>
        <v>337958</v>
      </c>
    </row>
    <row r="20" spans="1:9" ht="12.75">
      <c r="A20" s="86" t="str">
        <f>'A-N° Sinies Denun'!A20</f>
        <v>Mutual de Seguros</v>
      </c>
      <c r="B20" s="211">
        <v>148284</v>
      </c>
      <c r="C20" s="211">
        <v>64572</v>
      </c>
      <c r="D20" s="211">
        <v>0</v>
      </c>
      <c r="E20" s="211">
        <v>0</v>
      </c>
      <c r="F20" s="211">
        <v>708</v>
      </c>
      <c r="G20" s="49">
        <v>0</v>
      </c>
      <c r="H20" s="49">
        <v>2990</v>
      </c>
      <c r="I20" s="4">
        <f t="shared" si="0"/>
        <v>216554</v>
      </c>
    </row>
    <row r="21" spans="1:9" ht="12.75">
      <c r="A21" s="86" t="str">
        <f>'A-N° Sinies Denun'!A21</f>
        <v>Porvenir</v>
      </c>
      <c r="B21" s="211">
        <v>656</v>
      </c>
      <c r="C21" s="211">
        <v>112</v>
      </c>
      <c r="D21" s="211">
        <v>1053</v>
      </c>
      <c r="E21" s="211">
        <v>0</v>
      </c>
      <c r="F21" s="211">
        <v>0</v>
      </c>
      <c r="G21" s="211">
        <v>0</v>
      </c>
      <c r="H21" s="211">
        <v>0</v>
      </c>
      <c r="I21" s="4">
        <f t="shared" si="0"/>
        <v>1821</v>
      </c>
    </row>
    <row r="22" spans="1:9" ht="12.75">
      <c r="A22" s="86" t="str">
        <f>'A-N° Sinies Denun'!A22</f>
        <v>Renta Nacional</v>
      </c>
      <c r="B22" s="211">
        <v>664</v>
      </c>
      <c r="C22" s="211">
        <v>328</v>
      </c>
      <c r="D22" s="211">
        <v>0</v>
      </c>
      <c r="E22" s="211">
        <v>4183</v>
      </c>
      <c r="F22" s="211">
        <v>57</v>
      </c>
      <c r="G22" s="49">
        <v>3</v>
      </c>
      <c r="H22" s="49">
        <v>50</v>
      </c>
      <c r="I22" s="4">
        <f t="shared" si="0"/>
        <v>5285</v>
      </c>
    </row>
    <row r="23" spans="1:9" s="171" customFormat="1" ht="12.75">
      <c r="A23" s="86" t="str">
        <f>'A-N° Sinies Denun'!A23</f>
        <v>Suramericana</v>
      </c>
      <c r="B23" s="211">
        <v>998192</v>
      </c>
      <c r="C23" s="211">
        <v>97715</v>
      </c>
      <c r="D23" s="211">
        <v>21345</v>
      </c>
      <c r="E23" s="211">
        <v>5707</v>
      </c>
      <c r="F23" s="211">
        <v>8348</v>
      </c>
      <c r="G23" s="49">
        <v>13251</v>
      </c>
      <c r="H23" s="49">
        <v>14219</v>
      </c>
      <c r="I23" s="4">
        <f t="shared" si="0"/>
        <v>1158777</v>
      </c>
    </row>
    <row r="24" spans="1:9" s="171" customFormat="1" ht="12.75">
      <c r="A24" s="86" t="str">
        <f>'A-N° Sinies Denun'!A24</f>
        <v>Zenit</v>
      </c>
      <c r="B24" s="211">
        <v>251756</v>
      </c>
      <c r="C24" s="211">
        <v>58113</v>
      </c>
      <c r="D24" s="211">
        <v>4</v>
      </c>
      <c r="E24" s="211">
        <v>1101</v>
      </c>
      <c r="F24" s="211">
        <v>7107</v>
      </c>
      <c r="G24" s="49">
        <v>0</v>
      </c>
      <c r="H24" s="49">
        <v>2075</v>
      </c>
      <c r="I24" s="4">
        <f t="shared" si="0"/>
        <v>320156</v>
      </c>
    </row>
    <row r="25" spans="1:9" ht="12.75">
      <c r="A25" s="64"/>
      <c r="B25" s="65"/>
      <c r="C25" s="66"/>
      <c r="D25" s="66"/>
      <c r="E25" s="66"/>
      <c r="F25" s="66"/>
      <c r="G25" s="67"/>
      <c r="H25" s="67"/>
      <c r="I25" s="68"/>
    </row>
    <row r="26" spans="1:9" ht="12.75">
      <c r="A26" s="69" t="s">
        <v>11</v>
      </c>
      <c r="B26" s="5">
        <f aca="true" t="shared" si="1" ref="B26:I26">SUM(B10:B24)</f>
        <v>3055464</v>
      </c>
      <c r="C26" s="5">
        <f t="shared" si="1"/>
        <v>1175528</v>
      </c>
      <c r="D26" s="5">
        <f t="shared" si="1"/>
        <v>226361</v>
      </c>
      <c r="E26" s="5">
        <f t="shared" si="1"/>
        <v>84872</v>
      </c>
      <c r="F26" s="5">
        <f t="shared" si="1"/>
        <v>175346</v>
      </c>
      <c r="G26" s="5">
        <f t="shared" si="1"/>
        <v>98987</v>
      </c>
      <c r="H26" s="5">
        <f t="shared" si="1"/>
        <v>194985</v>
      </c>
      <c r="I26" s="5">
        <f t="shared" si="1"/>
        <v>5011543</v>
      </c>
    </row>
    <row r="27" spans="1:9" ht="12.75" customHeight="1">
      <c r="A27" s="70"/>
      <c r="B27" s="71"/>
      <c r="C27" s="72"/>
      <c r="D27" s="72"/>
      <c r="E27" s="72"/>
      <c r="F27" s="72"/>
      <c r="G27" s="73"/>
      <c r="H27" s="74"/>
      <c r="I27" s="75"/>
    </row>
    <row r="28" spans="1:9" ht="12.75">
      <c r="A28" s="51"/>
      <c r="B28" s="51"/>
      <c r="C28" s="51"/>
      <c r="D28" s="51"/>
      <c r="E28" s="51"/>
      <c r="F28" s="51"/>
      <c r="G28" s="51"/>
      <c r="H28" s="51"/>
      <c r="I28" s="51"/>
    </row>
    <row r="29" spans="2:8" ht="12.75">
      <c r="B29" s="63"/>
      <c r="C29" s="63"/>
      <c r="D29" s="63"/>
      <c r="E29" s="63"/>
      <c r="F29" s="63"/>
      <c r="G29" s="63"/>
      <c r="H29" s="6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4"/>
  <sheetViews>
    <sheetView zoomScalePageLayoutView="0" workbookViewId="0" topLeftCell="A11">
      <selection activeCell="N21" sqref="N21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9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31 de diciembre de 2017, montos expresados en miles de pesos de diciembre de 2017)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7"/>
      <c r="B7" s="54"/>
      <c r="C7" s="55"/>
      <c r="D7" s="55"/>
      <c r="E7" s="55"/>
      <c r="F7" s="55"/>
      <c r="G7" s="55"/>
      <c r="H7" s="55"/>
      <c r="I7" s="56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79"/>
      <c r="B9" s="61"/>
      <c r="C9" s="61"/>
      <c r="D9" s="61"/>
      <c r="E9" s="61"/>
      <c r="F9" s="61"/>
      <c r="G9" s="61"/>
      <c r="H9" s="61"/>
      <c r="I9" s="62"/>
    </row>
    <row r="10" spans="1:9" ht="12.75">
      <c r="A10" s="85" t="str">
        <f>'F-N° Seg Contrat'!A10</f>
        <v>AIG</v>
      </c>
      <c r="B10" s="227"/>
      <c r="C10" s="227"/>
      <c r="D10" s="227"/>
      <c r="E10" s="227"/>
      <c r="F10" s="227"/>
      <c r="G10" s="227"/>
      <c r="H10" s="227"/>
      <c r="I10" s="4">
        <f aca="true" t="shared" si="0" ref="I10:I16">SUM(B10:H10)</f>
        <v>0</v>
      </c>
    </row>
    <row r="11" spans="1:9" ht="12.75">
      <c r="A11" s="85" t="str">
        <f>'F-N° Seg Contrat'!A11</f>
        <v>Bci</v>
      </c>
      <c r="B11" s="169">
        <v>4957587</v>
      </c>
      <c r="C11" s="169">
        <v>2294919</v>
      </c>
      <c r="D11" s="169">
        <v>1201106</v>
      </c>
      <c r="E11" s="169">
        <v>1350071</v>
      </c>
      <c r="F11" s="169">
        <v>973406</v>
      </c>
      <c r="G11" s="169">
        <v>654156</v>
      </c>
      <c r="H11" s="169">
        <v>362118</v>
      </c>
      <c r="I11" s="4">
        <f t="shared" si="0"/>
        <v>11793363</v>
      </c>
    </row>
    <row r="12" spans="1:9" ht="12.75">
      <c r="A12" s="85" t="str">
        <f>'F-N° Seg Contrat'!A12</f>
        <v>BNP PARIBAS CARDIF</v>
      </c>
      <c r="B12" s="169">
        <v>482349</v>
      </c>
      <c r="C12" s="169">
        <v>57041</v>
      </c>
      <c r="D12" s="169">
        <v>0</v>
      </c>
      <c r="E12" s="169">
        <v>0</v>
      </c>
      <c r="F12" s="169">
        <v>54096</v>
      </c>
      <c r="G12" s="169">
        <v>0</v>
      </c>
      <c r="H12" s="169">
        <v>1180</v>
      </c>
      <c r="I12" s="4">
        <f t="shared" si="0"/>
        <v>594666</v>
      </c>
    </row>
    <row r="13" spans="1:9" ht="12.75">
      <c r="A13" s="85" t="str">
        <f>'F-N° Seg Contrat'!A13</f>
        <v>Bupa</v>
      </c>
      <c r="B13" s="169">
        <v>885304</v>
      </c>
      <c r="C13" s="169">
        <v>626165</v>
      </c>
      <c r="D13" s="169">
        <v>633011</v>
      </c>
      <c r="E13" s="169">
        <v>0</v>
      </c>
      <c r="F13" s="169">
        <v>114480</v>
      </c>
      <c r="G13" s="169">
        <v>0</v>
      </c>
      <c r="H13" s="169">
        <v>323949</v>
      </c>
      <c r="I13" s="4">
        <f t="shared" si="0"/>
        <v>2582909</v>
      </c>
    </row>
    <row r="14" spans="1:9" ht="12.75">
      <c r="A14" s="85" t="str">
        <f>'F-N° Seg Contrat'!A14</f>
        <v>Chilena Consolidada</v>
      </c>
      <c r="B14" s="169">
        <v>68618</v>
      </c>
      <c r="C14" s="169">
        <v>51087</v>
      </c>
      <c r="D14" s="169">
        <v>0</v>
      </c>
      <c r="E14" s="169">
        <v>0</v>
      </c>
      <c r="F14" s="169">
        <v>233525</v>
      </c>
      <c r="G14" s="169">
        <v>0</v>
      </c>
      <c r="H14" s="169">
        <v>19037</v>
      </c>
      <c r="I14" s="4">
        <f t="shared" si="0"/>
        <v>372267</v>
      </c>
    </row>
    <row r="15" spans="1:9" ht="12.75">
      <c r="A15" s="85" t="str">
        <f>'F-N° Seg Contrat'!A15</f>
        <v>Chubb</v>
      </c>
      <c r="B15" s="169">
        <v>0</v>
      </c>
      <c r="C15" s="169">
        <v>0</v>
      </c>
      <c r="D15" s="169">
        <v>0</v>
      </c>
      <c r="E15" s="169">
        <v>581161</v>
      </c>
      <c r="F15" s="169">
        <v>0</v>
      </c>
      <c r="G15" s="169">
        <v>0</v>
      </c>
      <c r="H15" s="169">
        <v>0</v>
      </c>
      <c r="I15" s="4">
        <f t="shared" si="0"/>
        <v>581161</v>
      </c>
    </row>
    <row r="16" spans="1:9" ht="12.75">
      <c r="A16" s="85" t="str">
        <f>'F-N° Seg Contrat'!A16</f>
        <v>Consorcio Nacional</v>
      </c>
      <c r="B16" s="169">
        <v>2141758</v>
      </c>
      <c r="C16" s="169">
        <v>2271189</v>
      </c>
      <c r="D16" s="169">
        <v>122348</v>
      </c>
      <c r="E16" s="169">
        <v>504112</v>
      </c>
      <c r="F16" s="169">
        <v>2370258</v>
      </c>
      <c r="G16" s="169">
        <v>106025</v>
      </c>
      <c r="H16" s="169">
        <v>35506</v>
      </c>
      <c r="I16" s="4">
        <f t="shared" si="0"/>
        <v>7551196</v>
      </c>
    </row>
    <row r="17" spans="1:9" ht="12.75">
      <c r="A17" s="85" t="str">
        <f>'F-N° Seg Contrat'!A17</f>
        <v>HDI</v>
      </c>
      <c r="B17" s="169"/>
      <c r="C17" s="169"/>
      <c r="D17" s="169"/>
      <c r="E17" s="169"/>
      <c r="F17" s="169"/>
      <c r="G17" s="169"/>
      <c r="H17" s="169"/>
      <c r="I17" s="4">
        <f aca="true" t="shared" si="1" ref="I17:I24">SUM(B17:H17)</f>
        <v>0</v>
      </c>
    </row>
    <row r="18" spans="1:9" ht="12.75">
      <c r="A18" s="85" t="str">
        <f>'F-N° Seg Contrat'!A18</f>
        <v>Liberty</v>
      </c>
      <c r="B18" s="169">
        <v>2182156</v>
      </c>
      <c r="C18" s="169">
        <v>2682001</v>
      </c>
      <c r="D18" s="169">
        <v>923265</v>
      </c>
      <c r="E18" s="169">
        <v>1400329</v>
      </c>
      <c r="F18" s="169">
        <v>440621</v>
      </c>
      <c r="G18" s="169">
        <v>714845</v>
      </c>
      <c r="H18" s="169">
        <v>554430</v>
      </c>
      <c r="I18" s="4">
        <f t="shared" si="1"/>
        <v>8897647</v>
      </c>
    </row>
    <row r="19" spans="1:9" ht="12.75">
      <c r="A19" s="85" t="str">
        <f>'F-N° Seg Contrat'!A19</f>
        <v>Mapfre</v>
      </c>
      <c r="B19" s="169">
        <v>1083396</v>
      </c>
      <c r="C19" s="169">
        <v>553335</v>
      </c>
      <c r="D19" s="169">
        <v>734550</v>
      </c>
      <c r="E19" s="169">
        <v>475997</v>
      </c>
      <c r="F19" s="169">
        <v>827311</v>
      </c>
      <c r="G19" s="169">
        <v>218539</v>
      </c>
      <c r="H19" s="169">
        <v>247692</v>
      </c>
      <c r="I19" s="4">
        <f t="shared" si="1"/>
        <v>4140820</v>
      </c>
    </row>
    <row r="20" spans="1:9" ht="12.75">
      <c r="A20" s="85" t="str">
        <f>'F-N° Seg Contrat'!A20</f>
        <v>Mutual de Seguros</v>
      </c>
      <c r="B20" s="169">
        <v>1322588</v>
      </c>
      <c r="C20" s="169">
        <v>679670</v>
      </c>
      <c r="D20" s="169">
        <v>0</v>
      </c>
      <c r="E20" s="169">
        <v>0</v>
      </c>
      <c r="F20" s="169">
        <v>28906</v>
      </c>
      <c r="G20" s="169">
        <v>0</v>
      </c>
      <c r="H20" s="169">
        <v>36553</v>
      </c>
      <c r="I20" s="4">
        <f t="shared" si="1"/>
        <v>2067717</v>
      </c>
    </row>
    <row r="21" spans="1:9" ht="12.75">
      <c r="A21" s="85" t="str">
        <f>'F-N° Seg Contrat'!A21</f>
        <v>Porvenir</v>
      </c>
      <c r="B21" s="169">
        <v>6560</v>
      </c>
      <c r="C21" s="169">
        <v>1344</v>
      </c>
      <c r="D21" s="169">
        <v>12415</v>
      </c>
      <c r="E21" s="169">
        <v>0</v>
      </c>
      <c r="F21" s="169">
        <v>0</v>
      </c>
      <c r="G21" s="169">
        <v>0</v>
      </c>
      <c r="H21" s="169">
        <v>0</v>
      </c>
      <c r="I21" s="4">
        <f t="shared" si="1"/>
        <v>20319</v>
      </c>
    </row>
    <row r="22" spans="1:9" ht="12.75">
      <c r="A22" s="85" t="str">
        <f>'F-N° Seg Contrat'!A22</f>
        <v>Renta Nacional</v>
      </c>
      <c r="B22" s="169">
        <v>6398</v>
      </c>
      <c r="C22" s="169">
        <v>3866</v>
      </c>
      <c r="D22" s="169">
        <v>0</v>
      </c>
      <c r="E22" s="169">
        <v>365527</v>
      </c>
      <c r="F22" s="169">
        <v>1903</v>
      </c>
      <c r="G22" s="169">
        <v>68</v>
      </c>
      <c r="H22" s="169">
        <v>358</v>
      </c>
      <c r="I22" s="4">
        <f>SUM(B22:H22)</f>
        <v>378120</v>
      </c>
    </row>
    <row r="23" spans="1:9" s="172" customFormat="1" ht="12.75">
      <c r="A23" s="85" t="str">
        <f>'F-N° Seg Contrat'!A23</f>
        <v>Suramericana</v>
      </c>
      <c r="B23" s="169">
        <v>5054009</v>
      </c>
      <c r="C23" s="169">
        <v>807680</v>
      </c>
      <c r="D23" s="169">
        <v>379576</v>
      </c>
      <c r="E23" s="169">
        <v>115950</v>
      </c>
      <c r="F23" s="169">
        <v>263286</v>
      </c>
      <c r="G23" s="169">
        <v>259460</v>
      </c>
      <c r="H23" s="169">
        <v>87127</v>
      </c>
      <c r="I23" s="4">
        <f t="shared" si="1"/>
        <v>6967088</v>
      </c>
    </row>
    <row r="24" spans="1:9" s="172" customFormat="1" ht="12.75">
      <c r="A24" s="85" t="str">
        <f>'F-N° Seg Contrat'!A24</f>
        <v>Zenit</v>
      </c>
      <c r="B24" s="169">
        <v>1364689</v>
      </c>
      <c r="C24" s="169">
        <v>504325</v>
      </c>
      <c r="D24" s="169">
        <v>72</v>
      </c>
      <c r="E24" s="169">
        <v>15389</v>
      </c>
      <c r="F24" s="169">
        <v>234463</v>
      </c>
      <c r="G24" s="169">
        <v>0</v>
      </c>
      <c r="H24" s="169">
        <v>12159</v>
      </c>
      <c r="I24" s="4">
        <f t="shared" si="1"/>
        <v>2131097</v>
      </c>
    </row>
    <row r="25" spans="1:9" ht="12.75">
      <c r="A25" s="64"/>
      <c r="B25" s="176"/>
      <c r="C25" s="177"/>
      <c r="D25" s="177"/>
      <c r="E25" s="177"/>
      <c r="F25" s="177"/>
      <c r="G25" s="83"/>
      <c r="H25" s="83"/>
      <c r="I25" s="178"/>
    </row>
    <row r="26" spans="1:9" ht="12.75">
      <c r="A26" s="69" t="s">
        <v>11</v>
      </c>
      <c r="B26" s="5">
        <f aca="true" t="shared" si="2" ref="B26:I26">SUM(B10:B24)</f>
        <v>19555412</v>
      </c>
      <c r="C26" s="6">
        <f t="shared" si="2"/>
        <v>10532622</v>
      </c>
      <c r="D26" s="6">
        <f t="shared" si="2"/>
        <v>4006343</v>
      </c>
      <c r="E26" s="6">
        <f t="shared" si="2"/>
        <v>4808536</v>
      </c>
      <c r="F26" s="6">
        <f t="shared" si="2"/>
        <v>5542255</v>
      </c>
      <c r="G26" s="7">
        <f t="shared" si="2"/>
        <v>1953093</v>
      </c>
      <c r="H26" s="7">
        <f t="shared" si="2"/>
        <v>1680109</v>
      </c>
      <c r="I26" s="8">
        <f t="shared" si="2"/>
        <v>48078370</v>
      </c>
    </row>
    <row r="27" spans="1:9" ht="12.75">
      <c r="A27" s="80"/>
      <c r="B27" s="81"/>
      <c r="C27" s="72"/>
      <c r="D27" s="72"/>
      <c r="E27" s="72"/>
      <c r="F27" s="72"/>
      <c r="G27" s="73"/>
      <c r="H27" s="73"/>
      <c r="I27" s="82"/>
    </row>
    <row r="29" spans="2:7" ht="12.75">
      <c r="B29" s="169"/>
      <c r="C29" s="169"/>
      <c r="D29" s="169"/>
      <c r="E29" s="169"/>
      <c r="F29" s="169"/>
      <c r="G29" s="169"/>
    </row>
    <row r="30" spans="2:7" ht="12.75">
      <c r="B30" s="169"/>
      <c r="C30" s="169"/>
      <c r="D30" s="169"/>
      <c r="E30" s="169"/>
      <c r="F30" s="169"/>
      <c r="G30" s="169"/>
    </row>
    <row r="31" spans="2:7" ht="12.75">
      <c r="B31" s="169"/>
      <c r="C31" s="169"/>
      <c r="D31" s="169"/>
      <c r="E31" s="169"/>
      <c r="F31" s="169"/>
      <c r="G31" s="169"/>
    </row>
    <row r="32" spans="2:7" ht="12.75">
      <c r="B32" s="169"/>
      <c r="C32" s="169"/>
      <c r="D32" s="169"/>
      <c r="E32" s="169"/>
      <c r="F32" s="169"/>
      <c r="G32" s="169"/>
    </row>
    <row r="33" spans="2:7" ht="12.75">
      <c r="B33" s="169"/>
      <c r="C33" s="169"/>
      <c r="D33" s="169"/>
      <c r="E33" s="169"/>
      <c r="F33" s="169"/>
      <c r="G33" s="169"/>
    </row>
    <row r="34" spans="2:7" ht="12.75">
      <c r="B34" s="169"/>
      <c r="C34" s="169"/>
      <c r="D34" s="169"/>
      <c r="E34" s="169"/>
      <c r="F34" s="169"/>
      <c r="G34" s="169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4">
      <selection activeCell="N26" sqref="N26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9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184" t="s">
        <v>99</v>
      </c>
      <c r="B6" s="185"/>
      <c r="C6" s="186"/>
      <c r="D6" s="186"/>
      <c r="E6" s="186"/>
      <c r="F6" s="186"/>
      <c r="G6" s="186"/>
      <c r="H6" s="186"/>
      <c r="I6" s="186"/>
    </row>
    <row r="7" spans="1:9" ht="12.75">
      <c r="A7" s="183"/>
      <c r="B7" s="52"/>
      <c r="C7" s="51"/>
      <c r="D7" s="51"/>
      <c r="E7" s="51"/>
      <c r="F7" s="51"/>
      <c r="G7" s="51"/>
      <c r="H7" s="51"/>
      <c r="I7" s="188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189" t="s">
        <v>84</v>
      </c>
    </row>
    <row r="9" spans="1:9" ht="12.75">
      <c r="A9" s="187"/>
      <c r="B9" s="186"/>
      <c r="C9" s="186"/>
      <c r="D9" s="186"/>
      <c r="E9" s="186"/>
      <c r="F9" s="186"/>
      <c r="G9" s="186"/>
      <c r="H9" s="186"/>
      <c r="I9" s="190"/>
    </row>
    <row r="10" spans="1:9" ht="12.75">
      <c r="A10" s="85" t="str">
        <f>'F-N° Seg Contrat'!A10</f>
        <v>AIG</v>
      </c>
      <c r="B10" s="173" t="str">
        <f>IF('F-N° Seg Contrat'!B10=0,"   ---",'G-Prima Tot x Tip V'!B10/'F-N° Seg Contrat'!B10*1000)</f>
        <v>   ---</v>
      </c>
      <c r="C10" s="173" t="str">
        <f>IF('F-N° Seg Contrat'!C10=0,"   ---",'G-Prima Tot x Tip V'!C10/'F-N° Seg Contrat'!C10*1000)</f>
        <v>   ---</v>
      </c>
      <c r="D10" s="173" t="str">
        <f>IF('F-N° Seg Contrat'!D10=0,"   ---",'G-Prima Tot x Tip V'!D10/'F-N° Seg Contrat'!D10*1000)</f>
        <v>   ---</v>
      </c>
      <c r="E10" s="173" t="str">
        <f>IF('F-N° Seg Contrat'!E10=0,"   ---",'G-Prima Tot x Tip V'!E10/'F-N° Seg Contrat'!E10*1000)</f>
        <v>   ---</v>
      </c>
      <c r="F10" s="173" t="str">
        <f>IF('F-N° Seg Contrat'!F10=0,"   ---",'G-Prima Tot x Tip V'!F10/'F-N° Seg Contrat'!F10*1000)</f>
        <v>   ---</v>
      </c>
      <c r="G10" s="173" t="str">
        <f>IF('F-N° Seg Contrat'!G10=0,"   ---",'G-Prima Tot x Tip V'!G10/'F-N° Seg Contrat'!G10*1000)</f>
        <v>   ---</v>
      </c>
      <c r="H10" s="173" t="str">
        <f>IF('F-N° Seg Contrat'!H10=0,"   ---",'G-Prima Tot x Tip V'!H10/'F-N° Seg Contrat'!H10*1000)</f>
        <v>   ---</v>
      </c>
      <c r="I10" s="179" t="str">
        <f>IF('F-N° Seg Contrat'!I10=0,"   ---",'G-Prima Tot x Tip V'!I10/'F-N° Seg Contrat'!I10*1000)</f>
        <v>   ---</v>
      </c>
    </row>
    <row r="11" spans="1:9" ht="12.75">
      <c r="A11" s="85" t="str">
        <f>'F-N° Seg Contrat'!A11</f>
        <v>Bci</v>
      </c>
      <c r="B11" s="173">
        <f>IF('F-N° Seg Contrat'!B11=0,"   ---",'G-Prima Tot x Tip V'!B11/'F-N° Seg Contrat'!B11*1000)</f>
        <v>6915.36963623632</v>
      </c>
      <c r="C11" s="173">
        <f>IF('F-N° Seg Contrat'!C11=0,"   ---",'G-Prima Tot x Tip V'!C11/'F-N° Seg Contrat'!C11*1000)</f>
        <v>9899.572944525926</v>
      </c>
      <c r="D11" s="173">
        <f>IF('F-N° Seg Contrat'!D11=0,"   ---",'G-Prima Tot x Tip V'!D11/'F-N° Seg Contrat'!D11*1000)</f>
        <v>20582.743552394822</v>
      </c>
      <c r="E11" s="173">
        <f>IF('F-N° Seg Contrat'!E11=0,"   ---",'G-Prima Tot x Tip V'!E11/'F-N° Seg Contrat'!E11*1000)</f>
        <v>52031.87266350638</v>
      </c>
      <c r="F11" s="173">
        <f>IF('F-N° Seg Contrat'!F11=0,"   ---",'G-Prima Tot x Tip V'!F11/'F-N° Seg Contrat'!F11*1000)</f>
        <v>34804.27631578947</v>
      </c>
      <c r="G11" s="173">
        <f>IF('F-N° Seg Contrat'!G11=0,"   ---",'G-Prima Tot x Tip V'!G11/'F-N° Seg Contrat'!G11*1000)</f>
        <v>20278.24793081001</v>
      </c>
      <c r="H11" s="173">
        <f>IF('F-N° Seg Contrat'!H11=0,"   ---",'G-Prima Tot x Tip V'!H11/'F-N° Seg Contrat'!H11*1000)</f>
        <v>9126.417662180555</v>
      </c>
      <c r="I11" s="179">
        <f>IF('F-N° Seg Contrat'!I11=0,"   ---",'G-Prima Tot x Tip V'!I11/'F-N° Seg Contrat'!I11*1000)</f>
        <v>10409.695821685713</v>
      </c>
    </row>
    <row r="12" spans="1:9" ht="12.75">
      <c r="A12" s="85" t="str">
        <f>'F-N° Seg Contrat'!A12</f>
        <v>BNP PARIBAS CARDIF</v>
      </c>
      <c r="B12" s="173">
        <f>IF('F-N° Seg Contrat'!B12=0,"   ---",'G-Prima Tot x Tip V'!B12/'F-N° Seg Contrat'!B12*1000)</f>
        <v>4671.751510925152</v>
      </c>
      <c r="C12" s="173">
        <f>IF('F-N° Seg Contrat'!C12=0,"   ---",'G-Prima Tot x Tip V'!C12/'F-N° Seg Contrat'!C12*1000)</f>
        <v>7753.296180508359</v>
      </c>
      <c r="D12" s="173" t="str">
        <f>IF('F-N° Seg Contrat'!D12=0,"   ---",'G-Prima Tot x Tip V'!D12/'F-N° Seg Contrat'!D12*1000)</f>
        <v>   ---</v>
      </c>
      <c r="E12" s="173" t="str">
        <f>IF('F-N° Seg Contrat'!E12=0,"   ---",'G-Prima Tot x Tip V'!E12/'F-N° Seg Contrat'!E12*1000)</f>
        <v>   ---</v>
      </c>
      <c r="F12" s="173">
        <f>IF('F-N° Seg Contrat'!F12=0,"   ---",'G-Prima Tot x Tip V'!F12/'F-N° Seg Contrat'!F12*1000)</f>
        <v>60307.692307692305</v>
      </c>
      <c r="G12" s="173" t="str">
        <f>IF('F-N° Seg Contrat'!G12=0,"   ---",'G-Prima Tot x Tip V'!G12/'F-N° Seg Contrat'!G12*1000)</f>
        <v>   ---</v>
      </c>
      <c r="H12" s="173">
        <f>IF('F-N° Seg Contrat'!H12=0,"   ---",'G-Prima Tot x Tip V'!H12/'F-N° Seg Contrat'!H12*1000)</f>
        <v>4538.461538461538</v>
      </c>
      <c r="I12" s="179">
        <f>IF('F-N° Seg Contrat'!I12=0,"   ---",'G-Prima Tot x Tip V'!I12/'F-N° Seg Contrat'!I12*1000)</f>
        <v>5320.824609437913</v>
      </c>
    </row>
    <row r="13" spans="1:9" ht="12.75">
      <c r="A13" s="85" t="str">
        <f>'F-N° Seg Contrat'!A13</f>
        <v>Bupa</v>
      </c>
      <c r="B13" s="173">
        <f>IF('F-N° Seg Contrat'!B13=0,"   ---",'G-Prima Tot x Tip V'!B13/'F-N° Seg Contrat'!B13*1000)</f>
        <v>7729.819874095223</v>
      </c>
      <c r="C13" s="173">
        <f>IF('F-N° Seg Contrat'!C13=0,"   ---",'G-Prima Tot x Tip V'!C13/'F-N° Seg Contrat'!C13*1000)</f>
        <v>8803.973398197488</v>
      </c>
      <c r="D13" s="173">
        <f>IF('F-N° Seg Contrat'!D13=0,"   ---",'G-Prima Tot x Tip V'!D13/'F-N° Seg Contrat'!D13*1000)</f>
        <v>15783.842413664132</v>
      </c>
      <c r="E13" s="173" t="str">
        <f>IF('F-N° Seg Contrat'!E13=0,"   ---",'G-Prima Tot x Tip V'!E13/'F-N° Seg Contrat'!E13*1000)</f>
        <v>   ---</v>
      </c>
      <c r="F13" s="173">
        <f>IF('F-N° Seg Contrat'!F13=0,"   ---",'G-Prima Tot x Tip V'!F13/'F-N° Seg Contrat'!F13*1000)</f>
        <v>36857.69478428848</v>
      </c>
      <c r="G13" s="173" t="str">
        <f>IF('F-N° Seg Contrat'!G13=0,"   ---",'G-Prima Tot x Tip V'!G13/'F-N° Seg Contrat'!G13*1000)</f>
        <v>   ---</v>
      </c>
      <c r="H13" s="173">
        <f>IF('F-N° Seg Contrat'!H13=0,"   ---",'G-Prima Tot x Tip V'!H13/'F-N° Seg Contrat'!H13*1000)</f>
        <v>7774.900398406374</v>
      </c>
      <c r="I13" s="179">
        <f>IF('F-N° Seg Contrat'!I13=0,"   ---",'G-Prima Tot x Tip V'!I13/'F-N° Seg Contrat'!I13*1000)</f>
        <v>9547.55277583715</v>
      </c>
    </row>
    <row r="14" spans="1:9" ht="12.75">
      <c r="A14" s="85" t="str">
        <f>'F-N° Seg Contrat'!A14</f>
        <v>Chilena Consolidada</v>
      </c>
      <c r="B14" s="173">
        <f>IF('F-N° Seg Contrat'!B14=0,"   ---",'G-Prima Tot x Tip V'!B14/'F-N° Seg Contrat'!B14*1000)</f>
        <v>5732.976856880274</v>
      </c>
      <c r="C14" s="173">
        <f>IF('F-N° Seg Contrat'!C14=0,"   ---",'G-Prima Tot x Tip V'!C14/'F-N° Seg Contrat'!C14*1000)</f>
        <v>7904.533498375367</v>
      </c>
      <c r="D14" s="173" t="str">
        <f>IF('F-N° Seg Contrat'!D14=0,"   ---",'G-Prima Tot x Tip V'!D14/'F-N° Seg Contrat'!D14*1000)</f>
        <v>   ---</v>
      </c>
      <c r="E14" s="173" t="str">
        <f>IF('F-N° Seg Contrat'!E14=0,"   ---",'G-Prima Tot x Tip V'!E14/'F-N° Seg Contrat'!E14*1000)</f>
        <v>   ---</v>
      </c>
      <c r="F14" s="173">
        <f>IF('F-N° Seg Contrat'!F14=0,"   ---",'G-Prima Tot x Tip V'!F14/'F-N° Seg Contrat'!F14*1000)</f>
        <v>30856.897463002115</v>
      </c>
      <c r="G14" s="173" t="str">
        <f>IF('F-N° Seg Contrat'!G14=0,"   ---",'G-Prima Tot x Tip V'!G14/'F-N° Seg Contrat'!G14*1000)</f>
        <v>   ---</v>
      </c>
      <c r="H14" s="173">
        <f>IF('F-N° Seg Contrat'!H14=0,"   ---",'G-Prima Tot x Tip V'!H14/'F-N° Seg Contrat'!H14*1000)</f>
        <v>10712.999437253799</v>
      </c>
      <c r="I14" s="179">
        <f>IF('F-N° Seg Contrat'!I14=0,"   ---",'G-Prima Tot x Tip V'!I14/'F-N° Seg Contrat'!I14*1000)</f>
        <v>13401.987255643158</v>
      </c>
    </row>
    <row r="15" spans="1:9" ht="12.75">
      <c r="A15" s="85" t="str">
        <f>'F-N° Seg Contrat'!A15</f>
        <v>Chubb</v>
      </c>
      <c r="B15" s="173" t="str">
        <f>IF('F-N° Seg Contrat'!B15=0,"   ---",'G-Prima Tot x Tip V'!B15/'F-N° Seg Contrat'!B15*1000)</f>
        <v>   ---</v>
      </c>
      <c r="C15" s="173" t="str">
        <f>IF('F-N° Seg Contrat'!C15=0,"   ---",'G-Prima Tot x Tip V'!C15/'F-N° Seg Contrat'!C15*1000)</f>
        <v>   ---</v>
      </c>
      <c r="D15" s="173" t="str">
        <f>IF('F-N° Seg Contrat'!D15=0,"   ---",'G-Prima Tot x Tip V'!D15/'F-N° Seg Contrat'!D15*1000)</f>
        <v>   ---</v>
      </c>
      <c r="E15" s="173">
        <f>IF('F-N° Seg Contrat'!E15=0,"   ---",'G-Prima Tot x Tip V'!E15/'F-N° Seg Contrat'!E15*1000)</f>
        <v>150676.95099818512</v>
      </c>
      <c r="F15" s="173" t="str">
        <f>IF('F-N° Seg Contrat'!F15=0,"   ---",'G-Prima Tot x Tip V'!F15/'F-N° Seg Contrat'!F15*1000)</f>
        <v>   ---</v>
      </c>
      <c r="G15" s="173" t="str">
        <f>IF('F-N° Seg Contrat'!G15=0,"   ---",'G-Prima Tot x Tip V'!G15/'F-N° Seg Contrat'!G15*1000)</f>
        <v>   ---</v>
      </c>
      <c r="H15" s="173" t="str">
        <f>IF('F-N° Seg Contrat'!H15=0,"   ---",'G-Prima Tot x Tip V'!H15/'F-N° Seg Contrat'!H15*1000)</f>
        <v>   ---</v>
      </c>
      <c r="I15" s="179">
        <f>IF('F-N° Seg Contrat'!I15=0,"   ---",'G-Prima Tot x Tip V'!I15/'F-N° Seg Contrat'!I15*1000)</f>
        <v>150676.95099818512</v>
      </c>
    </row>
    <row r="16" spans="1:9" ht="12.75">
      <c r="A16" s="85" t="str">
        <f>'F-N° Seg Contrat'!A16</f>
        <v>Consorcio Nacional</v>
      </c>
      <c r="B16" s="173">
        <f>IF('F-N° Seg Contrat'!B16=0,"   ---",'G-Prima Tot x Tip V'!B16/'F-N° Seg Contrat'!B16*1000)</f>
        <v>7028.909739520261</v>
      </c>
      <c r="C16" s="173">
        <f>IF('F-N° Seg Contrat'!C16=0,"   ---",'G-Prima Tot x Tip V'!C16/'F-N° Seg Contrat'!C16*1000)</f>
        <v>7532.415545134351</v>
      </c>
      <c r="D16" s="173">
        <f>IF('F-N° Seg Contrat'!D16=0,"   ---",'G-Prima Tot x Tip V'!D16/'F-N° Seg Contrat'!D16*1000)</f>
        <v>20712.37514812934</v>
      </c>
      <c r="E16" s="173">
        <f>IF('F-N° Seg Contrat'!E16=0,"   ---",'G-Prima Tot x Tip V'!E16/'F-N° Seg Contrat'!E16*1000)</f>
        <v>104133.85664118984</v>
      </c>
      <c r="F16" s="173">
        <f>IF('F-N° Seg Contrat'!F16=0,"   ---",'G-Prima Tot x Tip V'!F16/'F-N° Seg Contrat'!F16*1000)</f>
        <v>29492.559227553254</v>
      </c>
      <c r="G16" s="173">
        <f>IF('F-N° Seg Contrat'!G16=0,"   ---",'G-Prima Tot x Tip V'!G16/'F-N° Seg Contrat'!G16*1000)</f>
        <v>20607.385811467444</v>
      </c>
      <c r="H16" s="173">
        <f>IF('F-N° Seg Contrat'!H16=0,"   ---",'G-Prima Tot x Tip V'!H16/'F-N° Seg Contrat'!H16*1000)</f>
        <v>6692.931196983977</v>
      </c>
      <c r="I16" s="179">
        <f>IF('F-N° Seg Contrat'!I16=0,"   ---",'G-Prima Tot x Tip V'!I16/'F-N° Seg Contrat'!I16*1000)</f>
        <v>10668.620151314999</v>
      </c>
    </row>
    <row r="17" spans="1:9" ht="12.75">
      <c r="A17" s="85" t="str">
        <f>'F-N° Seg Contrat'!A17</f>
        <v>HDI</v>
      </c>
      <c r="B17" s="173" t="str">
        <f>IF('F-N° Seg Contrat'!B17=0,"   ---",'G-Prima Tot x Tip V'!B17/'F-N° Seg Contrat'!B17*1000)</f>
        <v>   ---</v>
      </c>
      <c r="C17" s="173" t="str">
        <f>IF('F-N° Seg Contrat'!C17=0,"   ---",'G-Prima Tot x Tip V'!C17/'F-N° Seg Contrat'!C17*1000)</f>
        <v>   ---</v>
      </c>
      <c r="D17" s="173" t="str">
        <f>IF('F-N° Seg Contrat'!D17=0,"   ---",'G-Prima Tot x Tip V'!D17/'F-N° Seg Contrat'!D17*1000)</f>
        <v>   ---</v>
      </c>
      <c r="E17" s="173" t="str">
        <f>IF('F-N° Seg Contrat'!E17=0,"   ---",'G-Prima Tot x Tip V'!E17/'F-N° Seg Contrat'!E17*1000)</f>
        <v>   ---</v>
      </c>
      <c r="F17" s="173" t="str">
        <f>IF('F-N° Seg Contrat'!F17=0,"   ---",'G-Prima Tot x Tip V'!F17/'F-N° Seg Contrat'!F17*1000)</f>
        <v>   ---</v>
      </c>
      <c r="G17" s="173" t="str">
        <f>IF('F-N° Seg Contrat'!G17=0,"   ---",'G-Prima Tot x Tip V'!G17/'F-N° Seg Contrat'!G17*1000)</f>
        <v>   ---</v>
      </c>
      <c r="H17" s="173" t="str">
        <f>IF('F-N° Seg Contrat'!H17=0,"   ---",'G-Prima Tot x Tip V'!H17/'F-N° Seg Contrat'!H17*1000)</f>
        <v>   ---</v>
      </c>
      <c r="I17" s="179" t="str">
        <f>IF('F-N° Seg Contrat'!I17=0,"   ---",'G-Prima Tot x Tip V'!I17/'F-N° Seg Contrat'!I17*1000)</f>
        <v>   ---</v>
      </c>
    </row>
    <row r="18" spans="1:9" ht="12.75">
      <c r="A18" s="85" t="str">
        <f>'F-N° Seg Contrat'!A18</f>
        <v>Liberty</v>
      </c>
      <c r="B18" s="173">
        <f>IF('F-N° Seg Contrat'!B18=0,"   ---",'G-Prima Tot x Tip V'!B18/'F-N° Seg Contrat'!B18*1000)</f>
        <v>8900.619572621334</v>
      </c>
      <c r="C18" s="173">
        <f>IF('F-N° Seg Contrat'!C18=0,"   ---",'G-Prima Tot x Tip V'!C18/'F-N° Seg Contrat'!C18*1000)</f>
        <v>9641.277738434605</v>
      </c>
      <c r="D18" s="173">
        <f>IF('F-N° Seg Contrat'!D18=0,"   ---",'G-Prima Tot x Tip V'!D18/'F-N° Seg Contrat'!D18*1000)</f>
        <v>18132.745448474972</v>
      </c>
      <c r="E18" s="173">
        <f>IF('F-N° Seg Contrat'!E18=0,"   ---",'G-Prima Tot x Tip V'!E18/'F-N° Seg Contrat'!E18*1000)</f>
        <v>49672.909793905856</v>
      </c>
      <c r="F18" s="173">
        <f>IF('F-N° Seg Contrat'!F18=0,"   ---",'G-Prima Tot x Tip V'!F18/'F-N° Seg Contrat'!F18*1000)</f>
        <v>34637.29266567094</v>
      </c>
      <c r="G18" s="173">
        <f>IF('F-N° Seg Contrat'!G18=0,"   ---",'G-Prima Tot x Tip V'!G18/'F-N° Seg Contrat'!G18*1000)</f>
        <v>18822.607825583233</v>
      </c>
      <c r="H18" s="173">
        <f>IF('F-N° Seg Contrat'!H18=0,"   ---",'G-Prima Tot x Tip V'!H18/'F-N° Seg Contrat'!H18*1000)</f>
        <v>8773.45950564927</v>
      </c>
      <c r="I18" s="179">
        <f>IF('F-N° Seg Contrat'!I18=0,"   ---",'G-Prima Tot x Tip V'!I18/'F-N° Seg Contrat'!I18*1000)</f>
        <v>12420.826999130313</v>
      </c>
    </row>
    <row r="19" spans="1:9" ht="12.75">
      <c r="A19" s="85" t="str">
        <f>'F-N° Seg Contrat'!A19</f>
        <v>Mapfre</v>
      </c>
      <c r="B19" s="173">
        <f>IF('F-N° Seg Contrat'!B19=0,"   ---",'G-Prima Tot x Tip V'!B19/'F-N° Seg Contrat'!B19*1000)</f>
        <v>6796.968518262921</v>
      </c>
      <c r="C19" s="173">
        <f>IF('F-N° Seg Contrat'!C19=0,"   ---",'G-Prima Tot x Tip V'!C19/'F-N° Seg Contrat'!C19*1000)</f>
        <v>9503.555234954658</v>
      </c>
      <c r="D19" s="173">
        <f>IF('F-N° Seg Contrat'!D19=0,"   ---",'G-Prima Tot x Tip V'!D19/'F-N° Seg Contrat'!D19*1000)</f>
        <v>15090.909090909092</v>
      </c>
      <c r="E19" s="173">
        <f>IF('F-N° Seg Contrat'!E19=0,"   ---",'G-Prima Tot x Tip V'!E19/'F-N° Seg Contrat'!E19*1000)</f>
        <v>43096.1521050249</v>
      </c>
      <c r="F19" s="173">
        <f>IF('F-N° Seg Contrat'!F19=0,"   ---",'G-Prima Tot x Tip V'!F19/'F-N° Seg Contrat'!F19*1000)</f>
        <v>31221.639369008983</v>
      </c>
      <c r="G19" s="173">
        <f>IF('F-N° Seg Contrat'!G19=0,"   ---",'G-Prima Tot x Tip V'!G19/'F-N° Seg Contrat'!G19*1000)</f>
        <v>21112.83933919428</v>
      </c>
      <c r="H19" s="173">
        <f>IF('F-N° Seg Contrat'!H19=0,"   ---",'G-Prima Tot x Tip V'!H19/'F-N° Seg Contrat'!H19*1000)</f>
        <v>10419.923436119643</v>
      </c>
      <c r="I19" s="179">
        <f>IF('F-N° Seg Contrat'!I19=0,"   ---",'G-Prima Tot x Tip V'!I19/'F-N° Seg Contrat'!I19*1000)</f>
        <v>12252.469241740098</v>
      </c>
    </row>
    <row r="20" spans="1:9" ht="12.75">
      <c r="A20" s="85" t="str">
        <f>'F-N° Seg Contrat'!A20</f>
        <v>Mutual de Seguros</v>
      </c>
      <c r="B20" s="173">
        <f>IF('F-N° Seg Contrat'!B20=0,"   ---",'G-Prima Tot x Tip V'!B20/'F-N° Seg Contrat'!B20*1000)</f>
        <v>8919.290011059858</v>
      </c>
      <c r="C20" s="173">
        <f>IF('F-N° Seg Contrat'!C20=0,"   ---",'G-Prima Tot x Tip V'!C20/'F-N° Seg Contrat'!C20*1000)</f>
        <v>10525.76968345413</v>
      </c>
      <c r="D20" s="173" t="str">
        <f>IF('F-N° Seg Contrat'!D20=0,"   ---",'G-Prima Tot x Tip V'!D20/'F-N° Seg Contrat'!D20*1000)</f>
        <v>   ---</v>
      </c>
      <c r="E20" s="173" t="str">
        <f>IF('F-N° Seg Contrat'!E20=0,"   ---",'G-Prima Tot x Tip V'!E20/'F-N° Seg Contrat'!E20*1000)</f>
        <v>   ---</v>
      </c>
      <c r="F20" s="173">
        <f>IF('F-N° Seg Contrat'!F20=0,"   ---",'G-Prima Tot x Tip V'!F20/'F-N° Seg Contrat'!F20*1000)</f>
        <v>40827.68361581921</v>
      </c>
      <c r="G20" s="173" t="str">
        <f>IF('F-N° Seg Contrat'!G20=0,"   ---",'G-Prima Tot x Tip V'!G20/'F-N° Seg Contrat'!G20*1000)</f>
        <v>   ---</v>
      </c>
      <c r="H20" s="173">
        <f>IF('F-N° Seg Contrat'!H20=0,"   ---",'G-Prima Tot x Tip V'!H20/'F-N° Seg Contrat'!H20*1000)</f>
        <v>12225.083612040135</v>
      </c>
      <c r="I20" s="179">
        <f>IF('F-N° Seg Contrat'!I20=0,"   ---",'G-Prima Tot x Tip V'!I20/'F-N° Seg Contrat'!I20*1000)</f>
        <v>9548.274333422609</v>
      </c>
    </row>
    <row r="21" spans="1:9" ht="12.75">
      <c r="A21" s="85" t="str">
        <f>'F-N° Seg Contrat'!A21</f>
        <v>Porvenir</v>
      </c>
      <c r="B21" s="173">
        <f>IF('F-N° Seg Contrat'!B21=0,"   ---",'G-Prima Tot x Tip V'!B21/'F-N° Seg Contrat'!B21*1000)</f>
        <v>10000</v>
      </c>
      <c r="C21" s="173">
        <f>IF('F-N° Seg Contrat'!C21=0,"   ---",'G-Prima Tot x Tip V'!C21/'F-N° Seg Contrat'!C21*1000)</f>
        <v>12000</v>
      </c>
      <c r="D21" s="173">
        <f>IF('F-N° Seg Contrat'!D21=0,"   ---",'G-Prima Tot x Tip V'!D21/'F-N° Seg Contrat'!D21*1000)</f>
        <v>11790.123456790123</v>
      </c>
      <c r="E21" s="173" t="str">
        <f>IF('F-N° Seg Contrat'!E21=0,"   ---",'G-Prima Tot x Tip V'!E21/'F-N° Seg Contrat'!E21*1000)</f>
        <v>   ---</v>
      </c>
      <c r="F21" s="173" t="str">
        <f>IF('F-N° Seg Contrat'!F21=0,"   ---",'G-Prima Tot x Tip V'!F21/'F-N° Seg Contrat'!F21*1000)</f>
        <v>   ---</v>
      </c>
      <c r="G21" s="173" t="str">
        <f>IF('F-N° Seg Contrat'!G21=0,"   ---",'G-Prima Tot x Tip V'!G21/'F-N° Seg Contrat'!G21*1000)</f>
        <v>   ---</v>
      </c>
      <c r="H21" s="173" t="str">
        <f>IF('F-N° Seg Contrat'!H21=0,"   ---",'G-Prima Tot x Tip V'!H21/'F-N° Seg Contrat'!H21*1000)</f>
        <v>   ---</v>
      </c>
      <c r="I21" s="179">
        <f>IF('F-N° Seg Contrat'!I21=0,"   ---",'G-Prima Tot x Tip V'!I21/'F-N° Seg Contrat'!I21*1000)</f>
        <v>11158.154859967051</v>
      </c>
    </row>
    <row r="22" spans="1:9" ht="12.75">
      <c r="A22" s="85" t="str">
        <f>'F-N° Seg Contrat'!A22</f>
        <v>Renta Nacional</v>
      </c>
      <c r="B22" s="173">
        <f>IF('F-N° Seg Contrat'!B22=0,"   ---",'G-Prima Tot x Tip V'!B22/'F-N° Seg Contrat'!B22*1000)</f>
        <v>9635.542168674698</v>
      </c>
      <c r="C22" s="173">
        <f>IF('F-N° Seg Contrat'!C22=0,"   ---",'G-Prima Tot x Tip V'!C22/'F-N° Seg Contrat'!C22*1000)</f>
        <v>11786.58536585366</v>
      </c>
      <c r="D22" s="173" t="str">
        <f>IF('F-N° Seg Contrat'!D22=0,"   ---",'G-Prima Tot x Tip V'!D22/'F-N° Seg Contrat'!D22*1000)</f>
        <v>   ---</v>
      </c>
      <c r="E22" s="173">
        <f>IF('F-N° Seg Contrat'!E22=0,"   ---",'G-Prima Tot x Tip V'!E22/'F-N° Seg Contrat'!E22*1000)</f>
        <v>87383.9349748984</v>
      </c>
      <c r="F22" s="173">
        <f>IF('F-N° Seg Contrat'!F22=0,"   ---",'G-Prima Tot x Tip V'!F22/'F-N° Seg Contrat'!F22*1000)</f>
        <v>33385.964912280695</v>
      </c>
      <c r="G22" s="173">
        <f>IF('F-N° Seg Contrat'!G22=0,"   ---",'G-Prima Tot x Tip V'!G22/'F-N° Seg Contrat'!G22*1000)</f>
        <v>22666.666666666668</v>
      </c>
      <c r="H22" s="173">
        <f>IF('F-N° Seg Contrat'!H22=0,"   ---",'G-Prima Tot x Tip V'!H22/'F-N° Seg Contrat'!H22*1000)</f>
        <v>7160</v>
      </c>
      <c r="I22" s="179">
        <f>IF('F-N° Seg Contrat'!I22=0,"   ---",'G-Prima Tot x Tip V'!I22/'F-N° Seg Contrat'!I22*1000)</f>
        <v>71545.88457899717</v>
      </c>
    </row>
    <row r="23" spans="1:9" ht="12.75">
      <c r="A23" s="85" t="str">
        <f>'F-N° Seg Contrat'!A23</f>
        <v>Suramericana</v>
      </c>
      <c r="B23" s="173">
        <f>IF('F-N° Seg Contrat'!B23=0,"   ---",'G-Prima Tot x Tip V'!B23/'F-N° Seg Contrat'!B23*1000)</f>
        <v>5063.163199063908</v>
      </c>
      <c r="C23" s="173">
        <f>IF('F-N° Seg Contrat'!C23=0,"   ---",'G-Prima Tot x Tip V'!C23/'F-N° Seg Contrat'!C23*1000)</f>
        <v>8265.670572583535</v>
      </c>
      <c r="D23" s="173">
        <f>IF('F-N° Seg Contrat'!D23=0,"   ---",'G-Prima Tot x Tip V'!D23/'F-N° Seg Contrat'!D23*1000)</f>
        <v>17782.89997657531</v>
      </c>
      <c r="E23" s="173">
        <f>IF('F-N° Seg Contrat'!E23=0,"   ---",'G-Prima Tot x Tip V'!E23/'F-N° Seg Contrat'!E23*1000)</f>
        <v>20317.154371824075</v>
      </c>
      <c r="F23" s="173">
        <f>IF('F-N° Seg Contrat'!F23=0,"   ---",'G-Prima Tot x Tip V'!F23/'F-N° Seg Contrat'!F23*1000)</f>
        <v>31538.811691423096</v>
      </c>
      <c r="G23" s="173">
        <f>IF('F-N° Seg Contrat'!G23=0,"   ---",'G-Prima Tot x Tip V'!G23/'F-N° Seg Contrat'!G23*1000)</f>
        <v>19580.40902573391</v>
      </c>
      <c r="H23" s="173">
        <f>IF('F-N° Seg Contrat'!H23=0,"   ---",'G-Prima Tot x Tip V'!H23/'F-N° Seg Contrat'!H23*1000)</f>
        <v>6127.505450453618</v>
      </c>
      <c r="I23" s="179">
        <f>IF('F-N° Seg Contrat'!I23=0,"   ---",'G-Prima Tot x Tip V'!I23/'F-N° Seg Contrat'!I23*1000)</f>
        <v>6012.449332356441</v>
      </c>
    </row>
    <row r="24" spans="1:10" ht="12.75">
      <c r="A24" s="85" t="str">
        <f>'F-N° Seg Contrat'!A24</f>
        <v>Zenit</v>
      </c>
      <c r="B24" s="173">
        <f>IF('F-N° Seg Contrat'!B24=0,"   ---",'G-Prima Tot x Tip V'!B24/'F-N° Seg Contrat'!B24*1000)</f>
        <v>5420.681135702824</v>
      </c>
      <c r="C24" s="173">
        <f>IF('F-N° Seg Contrat'!C24=0,"   ---",'G-Prima Tot x Tip V'!C24/'F-N° Seg Contrat'!C24*1000)</f>
        <v>8678.350799304802</v>
      </c>
      <c r="D24" s="173">
        <f>IF('F-N° Seg Contrat'!D24=0,"   ---",'G-Prima Tot x Tip V'!D24/'F-N° Seg Contrat'!D24*1000)</f>
        <v>18000</v>
      </c>
      <c r="E24" s="173">
        <f>IF('F-N° Seg Contrat'!E24=0,"   ---",'G-Prima Tot x Tip V'!E24/'F-N° Seg Contrat'!E24*1000)</f>
        <v>13977.293369663941</v>
      </c>
      <c r="F24" s="173">
        <f>IF('F-N° Seg Contrat'!F24=0,"   ---",'G-Prima Tot x Tip V'!F24/'F-N° Seg Contrat'!F24*1000)</f>
        <v>32990.43196848178</v>
      </c>
      <c r="G24" s="173" t="str">
        <f>IF('F-N° Seg Contrat'!G24=0,"   ---",'G-Prima Tot x Tip V'!G24/'F-N° Seg Contrat'!G24*1000)</f>
        <v>   ---</v>
      </c>
      <c r="H24" s="225">
        <f>IF('F-N° Seg Contrat'!H24=0,"   ---",'G-Prima Tot x Tip V'!H24/'F-N° Seg Contrat'!H24*1000)</f>
        <v>5859.759036144578</v>
      </c>
      <c r="I24" s="226">
        <f>IF('F-N° Seg Contrat'!I24=0,"   ---",'G-Prima Tot x Tip V'!I24/'F-N° Seg Contrat'!I24*1000)</f>
        <v>6656.433113856995</v>
      </c>
      <c r="J24" s="174"/>
    </row>
    <row r="25" spans="1:10" ht="12.75">
      <c r="A25" s="64"/>
      <c r="B25" s="175"/>
      <c r="C25" s="83"/>
      <c r="D25" s="83"/>
      <c r="E25" s="83"/>
      <c r="F25" s="83"/>
      <c r="G25" s="83"/>
      <c r="H25" s="170"/>
      <c r="I25" s="180"/>
      <c r="J25" s="174"/>
    </row>
    <row r="26" spans="1:9" ht="12.75">
      <c r="A26" s="69" t="s">
        <v>14</v>
      </c>
      <c r="B26" s="11">
        <f>'G-Prima Tot x Tip V'!B26/'F-N° Seg Contrat'!B26*1000</f>
        <v>6400.144789792974</v>
      </c>
      <c r="C26" s="11">
        <f>'G-Prima Tot x Tip V'!C26/'F-N° Seg Contrat'!C26*1000</f>
        <v>8959.907377791087</v>
      </c>
      <c r="D26" s="11">
        <f>'G-Prima Tot x Tip V'!D26/'F-N° Seg Contrat'!D26*1000</f>
        <v>17698.910147949515</v>
      </c>
      <c r="E26" s="11">
        <f>'G-Prima Tot x Tip V'!E26/'F-N° Seg Contrat'!E26*1000</f>
        <v>56656.32953152984</v>
      </c>
      <c r="F26" s="11">
        <f>'G-Prima Tot x Tip V'!F26/'F-N° Seg Contrat'!F26*1000</f>
        <v>31607.535957478358</v>
      </c>
      <c r="G26" s="11">
        <f>'G-Prima Tot x Tip V'!G26/'F-N° Seg Contrat'!G26*1000</f>
        <v>19730.803034741937</v>
      </c>
      <c r="H26" s="11">
        <f>'G-Prima Tot x Tip V'!H26/'F-N° Seg Contrat'!H26*1000</f>
        <v>8616.606405620945</v>
      </c>
      <c r="I26" s="181">
        <f>'G-Prima Tot x Tip V'!I26/'F-N° Seg Contrat'!I26*1000</f>
        <v>9593.526384987617</v>
      </c>
    </row>
    <row r="27" spans="1:9" ht="12.75">
      <c r="A27" s="84"/>
      <c r="B27" s="74"/>
      <c r="C27" s="74"/>
      <c r="D27" s="74"/>
      <c r="E27" s="74"/>
      <c r="F27" s="74"/>
      <c r="G27" s="74"/>
      <c r="H27" s="74"/>
      <c r="I27" s="182"/>
    </row>
    <row r="28" spans="1:9" ht="12.75">
      <c r="A28" s="76"/>
      <c r="B28" s="51"/>
      <c r="C28" s="51"/>
      <c r="D28" s="51"/>
      <c r="E28" s="51"/>
      <c r="F28" s="51"/>
      <c r="G28" s="51"/>
      <c r="H28" s="51"/>
      <c r="I28" s="49"/>
    </row>
    <row r="29" spans="1:9" ht="12.75">
      <c r="A29" s="76"/>
      <c r="B29" s="51"/>
      <c r="C29" s="51"/>
      <c r="D29" s="51"/>
      <c r="E29" s="51"/>
      <c r="F29" s="51"/>
      <c r="G29" s="51"/>
      <c r="H29" s="51"/>
      <c r="I29" s="49"/>
    </row>
    <row r="30" spans="1:9" ht="12.75">
      <c r="A30" s="76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6"/>
      <c r="B31" s="51"/>
      <c r="C31" s="51"/>
      <c r="D31" s="51"/>
      <c r="E31" s="51"/>
      <c r="F31" s="51"/>
      <c r="G31" s="51"/>
      <c r="H31" s="51"/>
      <c r="I31" s="49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2020-06-12T22:19:25Z</dcterms:modified>
  <cp:category/>
  <cp:version/>
  <cp:contentType/>
  <cp:contentStatus/>
</cp:coreProperties>
</file>