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9180" windowHeight="4125" tabRatio="842" activeTab="0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  <sheet name="Hoja2" sheetId="9" r:id="rId9"/>
  </sheets>
  <externalReferences>
    <externalReference r:id="rId12"/>
  </externalReferences>
  <definedNames>
    <definedName name="_xlfn.IFERROR" hidden="1">#NAME?</definedName>
    <definedName name="_xlnm.Print_Area" localSheetId="0">'A-N° Sinies Denun'!$A$1:$E$28</definedName>
    <definedName name="_xlnm.Print_Area" localSheetId="1">'B-N° Sinies Pagad'!$A$1:$E$28</definedName>
    <definedName name="_xlnm.Print_Area" localSheetId="2">'C-N° Pers Sinies'!$A$1:$G$28</definedName>
    <definedName name="_xlnm.Print_Area" localSheetId="3">'D-Sinies Pag Direc'!$A$1:$H$29</definedName>
    <definedName name="_xlnm.Print_Area" localSheetId="4">'E-Costo Sin Direc'!$A$1:$F$29</definedName>
    <definedName name="_xlnm.Print_Area" localSheetId="5">'F-N° Seg Contrat'!$A$3:$I$28</definedName>
    <definedName name="_xlnm.Print_Area" localSheetId="6">'G-Prima Tot x Tip V'!$A$1:$I$28</definedName>
    <definedName name="_xlnm.Print_Area" localSheetId="7">'H-Prim Prom x Tip V'!$A$2:$I$27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<sst xmlns="http://schemas.openxmlformats.org/spreadsheetml/2006/main" count="146" uniqueCount="100">
  <si>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</si>
  <si>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</si>
  <si>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</si>
  <si>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</si>
  <si>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</si>
  <si>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</si>
  <si>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</si>
  <si>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</si>
  <si>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</si>
  <si>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</si>
  <si>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</si>
  <si>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</si>
  <si>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</si>
  <si>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</si>
  <si>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</si>
  <si>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</si>
  <si>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</si>
  <si>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</si>
  <si>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</si>
  <si>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</si>
  <si>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</si>
  <si>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</si>
  <si>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</si>
  <si>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</si>
  <si>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</si>
  <si>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</si>
  <si>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</si>
  <si>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</si>
  <si>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</si>
  <si>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</si>
  <si>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</si>
  <si>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</si>
  <si>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</si>
  <si>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</si>
  <si>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</si>
  <si>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</si>
  <si>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</si>
  <si>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</si>
  <si>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</si>
  <si>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</si>
  <si>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</si>
  <si>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</si>
  <si>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</si>
  <si>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</si>
  <si>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</si>
  <si>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</si>
  <si>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</si>
  <si>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</si>
  <si>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</si>
  <si>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</si>
  <si>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</si>
  <si>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</si>
  <si>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</si>
  <si>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</si>
  <si>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</si>
  <si>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</si>
  <si>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</si>
  <si>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</si>
  <si>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</si>
  <si>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</si>
  <si>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</si>
  <si>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</si>
  <si>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</si>
  <si>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</si>
  <si>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</si>
  <si>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</si>
  <si>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</si>
  <si>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</si>
  <si>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</si>
  <si>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</si>
  <si>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</si>
  <si>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</si>
  <si>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</si>
  <si>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</si>
  <si>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</si>
  <si>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</si>
  <si>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</si>
  <si>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</si>
  <si>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</si>
  <si>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</si>
  <si>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</si>
  <si>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 xml:space="preserve">     Incapacidad permanente</t>
  </si>
  <si>
    <t>Consorcio Nacional</t>
  </si>
  <si>
    <t>Mapfre</t>
  </si>
  <si>
    <t>Promedio</t>
  </si>
  <si>
    <t>Motocicletas</t>
  </si>
  <si>
    <t>Bci</t>
  </si>
  <si>
    <t>Liberty</t>
  </si>
  <si>
    <t>HDI</t>
  </si>
  <si>
    <t>Zenit</t>
  </si>
  <si>
    <t>SURA</t>
  </si>
  <si>
    <t>Mutual de Seguros</t>
  </si>
  <si>
    <t>BNP PARIBAS CARDIF</t>
  </si>
  <si>
    <t>AIG</t>
  </si>
  <si>
    <t>Penta Security</t>
  </si>
  <si>
    <t>Cruz Blanca</t>
  </si>
  <si>
    <t>Chubb</t>
  </si>
  <si>
    <t>Suramericana</t>
  </si>
  <si>
    <t xml:space="preserve">      (entre el 1 de enero y  31 de diciembre 2016)</t>
  </si>
  <si>
    <t xml:space="preserve">      (entre el 1 de enero y 31 de diciembre+ de 2016, montos expresados en miles de pesos de diciembre de 2016)</t>
  </si>
</sst>
</file>

<file path=xl/styles.xml><?xml version="1.0" encoding="utf-8"?>
<styleSheet xmlns="http://schemas.openxmlformats.org/spreadsheetml/2006/main">
  <numFmts count="7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Ch$&quot;#,##0_);\(&quot;Ch$&quot;#,##0\)"/>
    <numFmt numFmtId="189" formatCode="&quot;Ch$&quot;#,##0_);[Red]\(&quot;Ch$&quot;#,##0\)"/>
    <numFmt numFmtId="190" formatCode="&quot;Ch$&quot;#,##0.00_);\(&quot;Ch$&quot;#,##0.00\)"/>
    <numFmt numFmtId="191" formatCode="&quot;Ch$&quot;#,##0.00_);[Red]\(&quot;Ch$&quot;#,##0.00\)"/>
    <numFmt numFmtId="192" formatCode="_(&quot;Ch$&quot;* #,##0_);_(&quot;Ch$&quot;* \(#,##0\);_(&quot;Ch$&quot;* &quot;-&quot;_);_(@_)"/>
    <numFmt numFmtId="193" formatCode="_(&quot;Ch$&quot;* #,##0.00_);_(&quot;Ch$&quot;* \(#,##0.00\);_(&quot;Ch$&quot;* &quot;-&quot;??_);_(@_)"/>
    <numFmt numFmtId="194" formatCode="&quot;$&quot;#,##0;&quot;$&quot;\-#,##0"/>
    <numFmt numFmtId="195" formatCode="&quot;$&quot;#,##0;[Red]&quot;$&quot;\-#,##0"/>
    <numFmt numFmtId="196" formatCode="&quot;$&quot;#,##0.00;&quot;$&quot;\-#,##0.00"/>
    <numFmt numFmtId="197" formatCode="&quot;$&quot;#,##0.00;[Red]&quot;$&quot;\-#,##0.00"/>
    <numFmt numFmtId="198" formatCode="#,##0&quot; Pts&quot;;\-#,##0&quot; Pts&quot;"/>
    <numFmt numFmtId="199" formatCode="#,##0&quot; Pts&quot;;[Red]\-#,##0&quot; Pts&quot;"/>
    <numFmt numFmtId="200" formatCode="#,##0.00&quot; Pts&quot;;\-#,##0.00&quot; Pts&quot;"/>
    <numFmt numFmtId="201" formatCode="#,##0.00&quot; Pts&quot;;[Red]\-#,##0.00&quot; Pts&quot;"/>
    <numFmt numFmtId="202" formatCode="#,##0.000;[Red]\-#,##0.000"/>
    <numFmt numFmtId="203" formatCode="#,##0.0000;[Red]\-#,##0.0000"/>
    <numFmt numFmtId="204" formatCode="#,##0.0;[Red]\-#,##0.0"/>
    <numFmt numFmtId="205" formatCode="0.0%"/>
    <numFmt numFmtId="206" formatCode="0.0000000"/>
    <numFmt numFmtId="207" formatCode="0.000000"/>
    <numFmt numFmtId="208" formatCode="0.00000"/>
    <numFmt numFmtId="209" formatCode="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#,##0.00000000000;[Red]\-#,##0.00000000000"/>
    <numFmt numFmtId="217" formatCode="#,##0.0"/>
    <numFmt numFmtId="218" formatCode="0.00000000"/>
    <numFmt numFmtId="219" formatCode="0.000000000"/>
    <numFmt numFmtId="220" formatCode="#,##0.000_);[Red]\(#,##0.000\)"/>
    <numFmt numFmtId="221" formatCode="#,##0.0000_);[Red]\(#,##0.0000\)"/>
    <numFmt numFmtId="222" formatCode="#,##0.00000_);[Red]\(#,##0.00000\)"/>
    <numFmt numFmtId="223" formatCode="#,##0.000000_);[Red]\(#,##0.000000\)"/>
    <numFmt numFmtId="224" formatCode="#,##0.0_);[Red]\(#,##0.0\)"/>
    <numFmt numFmtId="225" formatCode="_-* #,##0_-;\-* #,##0_-;_-* &quot;-&quot;??_-;_-@_-"/>
    <numFmt numFmtId="226" formatCode="&quot;$&quot;\ #,##0"/>
  </numFmts>
  <fonts count="53">
    <font>
      <sz val="10"/>
      <name val="Arial"/>
      <family val="0"/>
    </font>
    <font>
      <sz val="10"/>
      <name val="MS Sans Serif"/>
      <family val="2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3"/>
      <name val="Arial"/>
      <family val="2"/>
    </font>
    <font>
      <sz val="10"/>
      <color indexed="56"/>
      <name val="MS Sans Serif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666666"/>
      <name val="Arial"/>
      <family val="2"/>
    </font>
    <font>
      <sz val="10"/>
      <color theme="3"/>
      <name val="MS Sans Serif"/>
      <family val="2"/>
    </font>
    <font>
      <b/>
      <sz val="12"/>
      <color rgb="FFFF000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  <border>
      <left>
        <color indexed="63"/>
      </left>
      <right style="hair">
        <color rgb="FFFF0000"/>
      </right>
      <top>
        <color indexed="63"/>
      </top>
      <bottom>
        <color indexed="63"/>
      </bottom>
    </border>
    <border>
      <left>
        <color indexed="63"/>
      </left>
      <right style="hair">
        <color rgb="FFFF000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rgb="FFFF0000"/>
      </bottom>
    </border>
    <border>
      <left style="hair">
        <color indexed="14"/>
      </left>
      <right>
        <color indexed="63"/>
      </right>
      <top>
        <color indexed="63"/>
      </top>
      <bottom style="hair">
        <color rgb="FFFF0000"/>
      </bottom>
    </border>
    <border>
      <left>
        <color indexed="63"/>
      </left>
      <right style="hair">
        <color rgb="FFFF0000"/>
      </right>
      <top style="hair">
        <color rgb="FFFF0000"/>
      </top>
      <bottom>
        <color indexed="63"/>
      </bottom>
    </border>
    <border>
      <left>
        <color indexed="63"/>
      </left>
      <right style="hair">
        <color rgb="FFFF0000"/>
      </right>
      <top>
        <color indexed="63"/>
      </top>
      <bottom style="hair">
        <color rgb="FFFF0000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rgb="FFFF0000"/>
      </bottom>
    </border>
    <border>
      <left>
        <color indexed="63"/>
      </left>
      <right>
        <color indexed="63"/>
      </right>
      <top>
        <color indexed="63"/>
      </top>
      <bottom style="hair">
        <color rgb="FFC00000"/>
      </bottom>
    </border>
    <border>
      <left>
        <color indexed="63"/>
      </left>
      <right style="hair">
        <color rgb="FFFF0000"/>
      </right>
      <top>
        <color indexed="63"/>
      </top>
      <bottom style="hair">
        <color rgb="FFC0000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36">
    <xf numFmtId="0" fontId="0" fillId="0" borderId="0" xfId="0" applyAlignment="1">
      <alignment/>
    </xf>
    <xf numFmtId="3" fontId="3" fillId="0" borderId="10" xfId="57" applyNumberFormat="1" applyFont="1" applyBorder="1">
      <alignment/>
      <protection/>
    </xf>
    <xf numFmtId="0" fontId="4" fillId="0" borderId="0" xfId="60" applyFont="1" applyBorder="1" applyAlignment="1" quotePrefix="1">
      <alignment horizontal="left"/>
      <protection/>
    </xf>
    <xf numFmtId="3" fontId="3" fillId="0" borderId="10" xfId="59" applyNumberFormat="1" applyFont="1" applyBorder="1" applyAlignment="1" quotePrefix="1">
      <alignment horizontal="right"/>
      <protection/>
    </xf>
    <xf numFmtId="3" fontId="2" fillId="0" borderId="11" xfId="60" applyNumberFormat="1" applyFont="1" applyBorder="1" applyAlignment="1">
      <alignment horizontal="right"/>
      <protection/>
    </xf>
    <xf numFmtId="3" fontId="3" fillId="0" borderId="0" xfId="53" applyNumberFormat="1" applyFont="1" applyBorder="1" applyAlignment="1">
      <alignment/>
    </xf>
    <xf numFmtId="3" fontId="3" fillId="0" borderId="0" xfId="60" applyNumberFormat="1" applyFont="1" applyBorder="1">
      <alignment/>
      <protection/>
    </xf>
    <xf numFmtId="3" fontId="3" fillId="0" borderId="0" xfId="60" applyNumberFormat="1" applyFont="1" applyBorder="1" applyAlignment="1">
      <alignment horizontal="right"/>
      <protection/>
    </xf>
    <xf numFmtId="3" fontId="3" fillId="0" borderId="10" xfId="60" applyNumberFormat="1" applyFont="1" applyBorder="1" applyAlignment="1">
      <alignment horizontal="right"/>
      <protection/>
    </xf>
    <xf numFmtId="3" fontId="3" fillId="0" borderId="10" xfId="58" applyNumberFormat="1" applyFont="1" applyBorder="1">
      <alignment/>
      <protection/>
    </xf>
    <xf numFmtId="3" fontId="3" fillId="0" borderId="10" xfId="50" applyNumberFormat="1" applyFont="1" applyBorder="1" applyAlignment="1">
      <alignment/>
    </xf>
    <xf numFmtId="3" fontId="5" fillId="0" borderId="0" xfId="53" applyNumberFormat="1" applyFont="1" applyBorder="1" applyAlignment="1">
      <alignment/>
    </xf>
    <xf numFmtId="0" fontId="1" fillId="0" borderId="0" xfId="57" applyFont="1" applyAlignment="1" quotePrefix="1">
      <alignment horizontal="left"/>
      <protection/>
    </xf>
    <xf numFmtId="0" fontId="1" fillId="0" borderId="0" xfId="57" applyFont="1">
      <alignment/>
      <protection/>
    </xf>
    <xf numFmtId="0" fontId="1" fillId="0" borderId="0" xfId="57" applyFont="1" applyBorder="1">
      <alignment/>
      <protection/>
    </xf>
    <xf numFmtId="0" fontId="6" fillId="0" borderId="0" xfId="57" applyFont="1" applyAlignment="1" quotePrefix="1">
      <alignment horizontal="left"/>
      <protection/>
    </xf>
    <xf numFmtId="38" fontId="1" fillId="0" borderId="0" xfId="57" applyNumberFormat="1" applyFont="1" applyBorder="1">
      <alignment/>
      <protection/>
    </xf>
    <xf numFmtId="3" fontId="1" fillId="0" borderId="0" xfId="0" applyNumberFormat="1" applyFont="1" applyAlignment="1">
      <alignment/>
    </xf>
    <xf numFmtId="38" fontId="1" fillId="0" borderId="12" xfId="50" applyNumberFormat="1" applyFont="1" applyBorder="1" applyAlignment="1">
      <alignment/>
    </xf>
    <xf numFmtId="38" fontId="1" fillId="0" borderId="13" xfId="50" applyNumberFormat="1" applyFont="1" applyBorder="1" applyAlignment="1">
      <alignment/>
    </xf>
    <xf numFmtId="38" fontId="1" fillId="0" borderId="13" xfId="57" applyNumberFormat="1" applyFont="1" applyBorder="1">
      <alignment/>
      <protection/>
    </xf>
    <xf numFmtId="0" fontId="8" fillId="0" borderId="14" xfId="57" applyFont="1" applyBorder="1">
      <alignment/>
      <protection/>
    </xf>
    <xf numFmtId="221" fontId="1" fillId="0" borderId="15" xfId="50" applyNumberFormat="1" applyFont="1" applyBorder="1" applyAlignment="1">
      <alignment/>
    </xf>
    <xf numFmtId="38" fontId="1" fillId="0" borderId="15" xfId="57" applyNumberFormat="1" applyFont="1" applyBorder="1">
      <alignment/>
      <protection/>
    </xf>
    <xf numFmtId="221" fontId="1" fillId="0" borderId="0" xfId="50" applyNumberFormat="1" applyFont="1" applyBorder="1" applyAlignment="1">
      <alignment/>
    </xf>
    <xf numFmtId="0" fontId="1" fillId="0" borderId="0" xfId="58" applyFont="1" applyAlignment="1" quotePrefix="1">
      <alignment horizontal="left"/>
      <protection/>
    </xf>
    <xf numFmtId="0" fontId="1" fillId="0" borderId="0" xfId="58" applyFont="1">
      <alignment/>
      <protection/>
    </xf>
    <xf numFmtId="0" fontId="1" fillId="0" borderId="12" xfId="58" applyFont="1" applyBorder="1">
      <alignment/>
      <protection/>
    </xf>
    <xf numFmtId="38" fontId="1" fillId="0" borderId="13" xfId="51" applyNumberFormat="1" applyFont="1" applyBorder="1" applyAlignment="1">
      <alignment/>
    </xf>
    <xf numFmtId="38" fontId="1" fillId="0" borderId="13" xfId="58" applyNumberFormat="1" applyFont="1" applyBorder="1">
      <alignment/>
      <protection/>
    </xf>
    <xf numFmtId="0" fontId="1" fillId="0" borderId="13" xfId="58" applyFont="1" applyBorder="1">
      <alignment/>
      <protection/>
    </xf>
    <xf numFmtId="38" fontId="1" fillId="0" borderId="0" xfId="58" applyNumberFormat="1" applyFont="1">
      <alignment/>
      <protection/>
    </xf>
    <xf numFmtId="3" fontId="1" fillId="0" borderId="0" xfId="58" applyNumberFormat="1" applyFont="1">
      <alignment/>
      <protection/>
    </xf>
    <xf numFmtId="0" fontId="8" fillId="0" borderId="14" xfId="58" applyFont="1" applyBorder="1">
      <alignment/>
      <protection/>
    </xf>
    <xf numFmtId="221" fontId="1" fillId="0" borderId="15" xfId="51" applyNumberFormat="1" applyFont="1" applyBorder="1" applyAlignment="1">
      <alignment/>
    </xf>
    <xf numFmtId="38" fontId="1" fillId="0" borderId="15" xfId="58" applyNumberFormat="1" applyFont="1" applyBorder="1">
      <alignment/>
      <protection/>
    </xf>
    <xf numFmtId="0" fontId="1" fillId="0" borderId="15" xfId="58" applyFont="1" applyBorder="1">
      <alignment/>
      <protection/>
    </xf>
    <xf numFmtId="209" fontId="1" fillId="0" borderId="0" xfId="58" applyNumberFormat="1" applyFont="1">
      <alignment/>
      <protection/>
    </xf>
    <xf numFmtId="0" fontId="1" fillId="0" borderId="0" xfId="59" applyFont="1" applyAlignment="1" quotePrefix="1">
      <alignment horizontal="left"/>
      <protection/>
    </xf>
    <xf numFmtId="0" fontId="1" fillId="0" borderId="0" xfId="59" applyFont="1">
      <alignment/>
      <protection/>
    </xf>
    <xf numFmtId="38" fontId="1" fillId="0" borderId="12" xfId="52" applyNumberFormat="1" applyFont="1" applyBorder="1" applyAlignment="1">
      <alignment/>
    </xf>
    <xf numFmtId="38" fontId="1" fillId="0" borderId="13" xfId="52" applyNumberFormat="1" applyFont="1" applyBorder="1" applyAlignment="1">
      <alignment/>
    </xf>
    <xf numFmtId="38" fontId="1" fillId="0" borderId="13" xfId="59" applyNumberFormat="1" applyFont="1" applyBorder="1">
      <alignment/>
      <protection/>
    </xf>
    <xf numFmtId="0" fontId="1" fillId="0" borderId="13" xfId="59" applyFont="1" applyBorder="1">
      <alignment/>
      <protection/>
    </xf>
    <xf numFmtId="0" fontId="8" fillId="0" borderId="14" xfId="59" applyFont="1" applyBorder="1">
      <alignment/>
      <protection/>
    </xf>
    <xf numFmtId="221" fontId="1" fillId="0" borderId="15" xfId="52" applyNumberFormat="1" applyFont="1" applyBorder="1" applyAlignment="1">
      <alignment/>
    </xf>
    <xf numFmtId="38" fontId="1" fillId="0" borderId="15" xfId="59" applyNumberFormat="1" applyFont="1" applyBorder="1">
      <alignment/>
      <protection/>
    </xf>
    <xf numFmtId="0" fontId="1" fillId="0" borderId="0" xfId="60" applyFont="1" applyAlignment="1" quotePrefix="1">
      <alignment horizontal="left"/>
      <protection/>
    </xf>
    <xf numFmtId="0" fontId="1" fillId="0" borderId="0" xfId="60" applyFont="1">
      <alignment/>
      <protection/>
    </xf>
    <xf numFmtId="0" fontId="5" fillId="0" borderId="0" xfId="60" applyFont="1" applyBorder="1" applyAlignment="1" quotePrefix="1">
      <alignment horizontal="left"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 quotePrefix="1">
      <alignment horizontal="left"/>
      <protection/>
    </xf>
    <xf numFmtId="0" fontId="1" fillId="0" borderId="16" xfId="60" applyFont="1" applyBorder="1" applyAlignment="1" quotePrefix="1">
      <alignment horizontal="left"/>
      <protection/>
    </xf>
    <xf numFmtId="0" fontId="6" fillId="0" borderId="17" xfId="60" applyFont="1" applyBorder="1" applyAlignment="1" quotePrefix="1">
      <alignment horizontal="left"/>
      <protection/>
    </xf>
    <xf numFmtId="0" fontId="1" fillId="0" borderId="17" xfId="60" applyFont="1" applyBorder="1">
      <alignment/>
      <protection/>
    </xf>
    <xf numFmtId="0" fontId="1" fillId="0" borderId="18" xfId="60" applyFont="1" applyBorder="1">
      <alignment/>
      <protection/>
    </xf>
    <xf numFmtId="0" fontId="7" fillId="0" borderId="19" xfId="60" applyFont="1" applyBorder="1">
      <alignment/>
      <protection/>
    </xf>
    <xf numFmtId="0" fontId="7" fillId="0" borderId="0" xfId="60" applyFont="1" applyBorder="1" applyAlignment="1">
      <alignment horizontal="right"/>
      <protection/>
    </xf>
    <xf numFmtId="0" fontId="7" fillId="0" borderId="20" xfId="60" applyFont="1" applyBorder="1" applyAlignment="1">
      <alignment horizontal="right"/>
      <protection/>
    </xf>
    <xf numFmtId="0" fontId="1" fillId="0" borderId="21" xfId="60" applyFont="1" applyBorder="1">
      <alignment/>
      <protection/>
    </xf>
    <xf numFmtId="0" fontId="1" fillId="0" borderId="22" xfId="60" applyFont="1" applyBorder="1">
      <alignment/>
      <protection/>
    </xf>
    <xf numFmtId="0" fontId="1" fillId="0" borderId="23" xfId="60" applyFont="1" applyBorder="1">
      <alignment/>
      <protection/>
    </xf>
    <xf numFmtId="3" fontId="1" fillId="0" borderId="0" xfId="60" applyNumberFormat="1" applyFont="1">
      <alignment/>
      <protection/>
    </xf>
    <xf numFmtId="0" fontId="1" fillId="0" borderId="12" xfId="60" applyFont="1" applyBorder="1">
      <alignment/>
      <protection/>
    </xf>
    <xf numFmtId="38" fontId="1" fillId="0" borderId="13" xfId="53" applyNumberFormat="1" applyFont="1" applyBorder="1" applyAlignment="1">
      <alignment/>
    </xf>
    <xf numFmtId="38" fontId="1" fillId="0" borderId="13" xfId="60" applyNumberFormat="1" applyFont="1" applyBorder="1">
      <alignment/>
      <protection/>
    </xf>
    <xf numFmtId="38" fontId="1" fillId="0" borderId="13" xfId="60" applyNumberFormat="1" applyFont="1" applyBorder="1" applyAlignment="1">
      <alignment horizontal="right"/>
      <protection/>
    </xf>
    <xf numFmtId="38" fontId="1" fillId="0" borderId="24" xfId="60" applyNumberFormat="1" applyFont="1" applyBorder="1" applyAlignment="1">
      <alignment horizontal="right"/>
      <protection/>
    </xf>
    <xf numFmtId="0" fontId="3" fillId="0" borderId="25" xfId="60" applyFont="1" applyBorder="1">
      <alignment/>
      <protection/>
    </xf>
    <xf numFmtId="38" fontId="1" fillId="0" borderId="0" xfId="60" applyNumberFormat="1" applyFont="1">
      <alignment/>
      <protection/>
    </xf>
    <xf numFmtId="0" fontId="8" fillId="0" borderId="14" xfId="60" applyFont="1" applyBorder="1">
      <alignment/>
      <protection/>
    </xf>
    <xf numFmtId="221" fontId="1" fillId="0" borderId="15" xfId="53" applyNumberFormat="1" applyFont="1" applyBorder="1" applyAlignment="1">
      <alignment/>
    </xf>
    <xf numFmtId="38" fontId="1" fillId="0" borderId="15" xfId="60" applyNumberFormat="1" applyFont="1" applyBorder="1">
      <alignment/>
      <protection/>
    </xf>
    <xf numFmtId="38" fontId="1" fillId="0" borderId="15" xfId="60" applyNumberFormat="1" applyFont="1" applyBorder="1" applyAlignment="1">
      <alignment horizontal="right"/>
      <protection/>
    </xf>
    <xf numFmtId="0" fontId="1" fillId="0" borderId="15" xfId="60" applyFont="1" applyBorder="1">
      <alignment/>
      <protection/>
    </xf>
    <xf numFmtId="0" fontId="1" fillId="0" borderId="26" xfId="60" applyFont="1" applyBorder="1">
      <alignment/>
      <protection/>
    </xf>
    <xf numFmtId="0" fontId="1" fillId="0" borderId="0" xfId="60" applyFont="1" applyBorder="1" applyAlignment="1" quotePrefix="1">
      <alignment horizontal="left"/>
      <protection/>
    </xf>
    <xf numFmtId="0" fontId="1" fillId="0" borderId="27" xfId="60" applyFont="1" applyBorder="1" applyAlignment="1" quotePrefix="1">
      <alignment horizontal="left"/>
      <protection/>
    </xf>
    <xf numFmtId="0" fontId="7" fillId="0" borderId="28" xfId="60" applyFont="1" applyBorder="1">
      <alignment/>
      <protection/>
    </xf>
    <xf numFmtId="0" fontId="1" fillId="0" borderId="29" xfId="60" applyFont="1" applyBorder="1">
      <alignment/>
      <protection/>
    </xf>
    <xf numFmtId="0" fontId="3" fillId="0" borderId="14" xfId="60" applyFont="1" applyBorder="1">
      <alignment/>
      <protection/>
    </xf>
    <xf numFmtId="38" fontId="1" fillId="0" borderId="15" xfId="53" applyNumberFormat="1" applyFont="1" applyBorder="1" applyAlignment="1">
      <alignment/>
    </xf>
    <xf numFmtId="38" fontId="1" fillId="0" borderId="26" xfId="60" applyNumberFormat="1" applyFont="1" applyBorder="1" applyAlignment="1">
      <alignment horizontal="right"/>
      <protection/>
    </xf>
    <xf numFmtId="3" fontId="1" fillId="0" borderId="13" xfId="60" applyNumberFormat="1" applyFont="1" applyBorder="1" applyAlignment="1">
      <alignment horizontal="right"/>
      <protection/>
    </xf>
    <xf numFmtId="0" fontId="1" fillId="0" borderId="14" xfId="60" applyFont="1" applyBorder="1">
      <alignment/>
      <protection/>
    </xf>
    <xf numFmtId="0" fontId="2" fillId="0" borderId="28" xfId="57" applyNumberFormat="1" applyFont="1" applyBorder="1" applyAlignment="1">
      <alignment horizontal="left"/>
      <protection/>
    </xf>
    <xf numFmtId="0" fontId="2" fillId="0" borderId="28" xfId="57" applyNumberFormat="1" applyFont="1" applyBorder="1" applyAlignment="1" quotePrefix="1">
      <alignment horizontal="left"/>
      <protection/>
    </xf>
    <xf numFmtId="0" fontId="7" fillId="0" borderId="0" xfId="60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0" fontId="9" fillId="0" borderId="0" xfId="57" applyFont="1" applyBorder="1" applyAlignment="1" quotePrefix="1">
      <alignment horizontal="left"/>
      <protection/>
    </xf>
    <xf numFmtId="0" fontId="3" fillId="0" borderId="0" xfId="57" applyFont="1">
      <alignment/>
      <protection/>
    </xf>
    <xf numFmtId="0" fontId="3" fillId="0" borderId="0" xfId="57" applyFont="1" applyBorder="1">
      <alignment/>
      <protection/>
    </xf>
    <xf numFmtId="38" fontId="3" fillId="0" borderId="24" xfId="57" applyNumberFormat="1" applyFont="1" applyBorder="1">
      <alignment/>
      <protection/>
    </xf>
    <xf numFmtId="38" fontId="3" fillId="0" borderId="26" xfId="57" applyNumberFormat="1" applyFont="1" applyBorder="1">
      <alignment/>
      <protection/>
    </xf>
    <xf numFmtId="38" fontId="3" fillId="0" borderId="0" xfId="57" applyNumberFormat="1" applyFont="1" applyBorder="1">
      <alignment/>
      <protection/>
    </xf>
    <xf numFmtId="3" fontId="3" fillId="0" borderId="11" xfId="57" applyNumberFormat="1" applyFont="1" applyFill="1" applyBorder="1">
      <alignment/>
      <protection/>
    </xf>
    <xf numFmtId="0" fontId="9" fillId="0" borderId="0" xfId="57" applyFont="1" applyAlignment="1" quotePrefix="1">
      <alignment horizontal="left"/>
      <protection/>
    </xf>
    <xf numFmtId="0" fontId="9" fillId="0" borderId="0" xfId="58" applyFont="1" applyAlignment="1" quotePrefix="1">
      <alignment horizontal="left"/>
      <protection/>
    </xf>
    <xf numFmtId="0" fontId="3" fillId="0" borderId="0" xfId="58" applyFont="1">
      <alignment/>
      <protection/>
    </xf>
    <xf numFmtId="0" fontId="3" fillId="0" borderId="24" xfId="58" applyFont="1" applyBorder="1">
      <alignment/>
      <protection/>
    </xf>
    <xf numFmtId="0" fontId="3" fillId="0" borderId="26" xfId="58" applyFont="1" applyBorder="1">
      <alignment/>
      <protection/>
    </xf>
    <xf numFmtId="0" fontId="3" fillId="0" borderId="0" xfId="59" applyFont="1">
      <alignment/>
      <protection/>
    </xf>
    <xf numFmtId="0" fontId="3" fillId="0" borderId="13" xfId="59" applyFont="1" applyBorder="1">
      <alignment/>
      <protection/>
    </xf>
    <xf numFmtId="0" fontId="9" fillId="0" borderId="0" xfId="59" applyFont="1" applyAlignment="1" quotePrefix="1">
      <alignment horizontal="left"/>
      <protection/>
    </xf>
    <xf numFmtId="0" fontId="1" fillId="0" borderId="28" xfId="57" applyNumberFormat="1" applyFont="1" applyBorder="1" applyAlignment="1" quotePrefix="1">
      <alignment horizontal="left"/>
      <protection/>
    </xf>
    <xf numFmtId="38" fontId="3" fillId="0" borderId="0" xfId="59" applyNumberFormat="1" applyFont="1" applyBorder="1" applyAlignment="1">
      <alignment horizontal="right"/>
      <protection/>
    </xf>
    <xf numFmtId="0" fontId="3" fillId="0" borderId="24" xfId="59" applyFont="1" applyBorder="1">
      <alignment/>
      <protection/>
    </xf>
    <xf numFmtId="0" fontId="3" fillId="0" borderId="26" xfId="59" applyFont="1" applyBorder="1">
      <alignment/>
      <protection/>
    </xf>
    <xf numFmtId="3" fontId="3" fillId="0" borderId="11" xfId="59" applyNumberFormat="1" applyFont="1" applyBorder="1" applyAlignment="1" quotePrefix="1">
      <alignment horizontal="right"/>
      <protection/>
    </xf>
    <xf numFmtId="49" fontId="2" fillId="0" borderId="28" xfId="57" applyNumberFormat="1" applyFont="1" applyBorder="1" applyAlignment="1">
      <alignment horizontal="left"/>
      <protection/>
    </xf>
    <xf numFmtId="0" fontId="4" fillId="0" borderId="0" xfId="57" applyFont="1" applyAlignment="1" quotePrefix="1">
      <alignment horizontal="left"/>
      <protection/>
    </xf>
    <xf numFmtId="0" fontId="4" fillId="0" borderId="0" xfId="58" applyFont="1" applyAlignment="1" quotePrefix="1">
      <alignment horizontal="left"/>
      <protection/>
    </xf>
    <xf numFmtId="0" fontId="4" fillId="0" borderId="0" xfId="59" applyFont="1" applyAlignment="1" quotePrefix="1">
      <alignment horizontal="left"/>
      <protection/>
    </xf>
    <xf numFmtId="0" fontId="5" fillId="0" borderId="0" xfId="57" applyFont="1" applyAlignment="1" quotePrefix="1">
      <alignment horizontal="left"/>
      <protection/>
    </xf>
    <xf numFmtId="0" fontId="5" fillId="0" borderId="0" xfId="58" applyFont="1" applyAlignment="1" quotePrefix="1">
      <alignment horizontal="left"/>
      <protection/>
    </xf>
    <xf numFmtId="0" fontId="5" fillId="0" borderId="0" xfId="59" applyFont="1" applyAlignment="1" quotePrefix="1">
      <alignment horizontal="left"/>
      <protection/>
    </xf>
    <xf numFmtId="0" fontId="3" fillId="0" borderId="25" xfId="57" applyFont="1" applyBorder="1">
      <alignment/>
      <protection/>
    </xf>
    <xf numFmtId="3" fontId="3" fillId="0" borderId="0" xfId="50" applyNumberFormat="1" applyFont="1" applyBorder="1" applyAlignment="1">
      <alignment/>
    </xf>
    <xf numFmtId="3" fontId="3" fillId="0" borderId="0" xfId="57" applyNumberFormat="1" applyFont="1" applyBorder="1">
      <alignment/>
      <protection/>
    </xf>
    <xf numFmtId="0" fontId="3" fillId="0" borderId="25" xfId="58" applyFont="1" applyBorder="1">
      <alignment/>
      <protection/>
    </xf>
    <xf numFmtId="3" fontId="3" fillId="0" borderId="0" xfId="51" applyNumberFormat="1" applyFont="1" applyBorder="1" applyAlignment="1">
      <alignment/>
    </xf>
    <xf numFmtId="0" fontId="3" fillId="0" borderId="28" xfId="57" applyNumberFormat="1" applyFont="1" applyBorder="1" applyAlignment="1" quotePrefix="1">
      <alignment horizontal="left"/>
      <protection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0" fontId="3" fillId="0" borderId="25" xfId="59" applyFont="1" applyBorder="1">
      <alignment/>
      <protection/>
    </xf>
    <xf numFmtId="3" fontId="3" fillId="0" borderId="0" xfId="52" applyNumberFormat="1" applyFont="1" applyBorder="1" applyAlignment="1">
      <alignment/>
    </xf>
    <xf numFmtId="0" fontId="7" fillId="0" borderId="27" xfId="57" applyFont="1" applyBorder="1" applyAlignment="1" quotePrefix="1">
      <alignment horizontal="left"/>
      <protection/>
    </xf>
    <xf numFmtId="0" fontId="7" fillId="0" borderId="17" xfId="57" applyFont="1" applyBorder="1" applyAlignment="1" quotePrefix="1">
      <alignment horizontal="right"/>
      <protection/>
    </xf>
    <xf numFmtId="0" fontId="7" fillId="0" borderId="18" xfId="57" applyFont="1" applyBorder="1" applyAlignment="1" quotePrefix="1">
      <alignment horizontal="right"/>
      <protection/>
    </xf>
    <xf numFmtId="0" fontId="7" fillId="0" borderId="28" xfId="57" applyFont="1" applyBorder="1">
      <alignment/>
      <protection/>
    </xf>
    <xf numFmtId="0" fontId="7" fillId="0" borderId="0" xfId="57" applyFont="1" applyBorder="1" applyAlignment="1">
      <alignment horizontal="right"/>
      <protection/>
    </xf>
    <xf numFmtId="0" fontId="7" fillId="0" borderId="0" xfId="57" applyFont="1" applyBorder="1" applyAlignment="1" quotePrefix="1">
      <alignment horizontal="right"/>
      <protection/>
    </xf>
    <xf numFmtId="0" fontId="7" fillId="0" borderId="20" xfId="57" applyFont="1" applyBorder="1" applyAlignment="1" quotePrefix="1">
      <alignment horizontal="right"/>
      <protection/>
    </xf>
    <xf numFmtId="0" fontId="7" fillId="0" borderId="29" xfId="57" applyFont="1" applyBorder="1">
      <alignment/>
      <protection/>
    </xf>
    <xf numFmtId="0" fontId="7" fillId="0" borderId="22" xfId="57" applyFont="1" applyBorder="1" applyAlignment="1" quotePrefix="1">
      <alignment horizontal="right"/>
      <protection/>
    </xf>
    <xf numFmtId="0" fontId="7" fillId="0" borderId="23" xfId="57" applyFont="1" applyBorder="1" applyAlignment="1" quotePrefix="1">
      <alignment horizontal="right"/>
      <protection/>
    </xf>
    <xf numFmtId="0" fontId="7" fillId="0" borderId="20" xfId="57" applyFont="1" applyBorder="1" applyAlignment="1">
      <alignment horizontal="right"/>
      <protection/>
    </xf>
    <xf numFmtId="0" fontId="7" fillId="0" borderId="27" xfId="58" applyFont="1" applyBorder="1" applyAlignment="1" quotePrefix="1">
      <alignment horizontal="left"/>
      <protection/>
    </xf>
    <xf numFmtId="0" fontId="7" fillId="0" borderId="17" xfId="58" applyFont="1" applyBorder="1" applyAlignment="1" quotePrefix="1">
      <alignment horizontal="right"/>
      <protection/>
    </xf>
    <xf numFmtId="0" fontId="7" fillId="0" borderId="30" xfId="58" applyFont="1" applyBorder="1" applyAlignment="1" quotePrefix="1">
      <alignment horizontal="left"/>
      <protection/>
    </xf>
    <xf numFmtId="0" fontId="7" fillId="0" borderId="17" xfId="58" applyFont="1" applyBorder="1" applyAlignment="1">
      <alignment horizontal="right"/>
      <protection/>
    </xf>
    <xf numFmtId="0" fontId="7" fillId="0" borderId="18" xfId="58" applyFont="1" applyBorder="1" applyAlignment="1" quotePrefix="1">
      <alignment horizontal="right"/>
      <protection/>
    </xf>
    <xf numFmtId="0" fontId="7" fillId="0" borderId="28" xfId="58" applyFont="1" applyBorder="1">
      <alignment/>
      <protection/>
    </xf>
    <xf numFmtId="0" fontId="7" fillId="0" borderId="0" xfId="58" applyFont="1" applyBorder="1" applyAlignment="1">
      <alignment horizontal="right"/>
      <protection/>
    </xf>
    <xf numFmtId="0" fontId="7" fillId="0" borderId="0" xfId="58" applyFont="1" applyBorder="1" applyAlignment="1" quotePrefix="1">
      <alignment horizontal="right"/>
      <protection/>
    </xf>
    <xf numFmtId="0" fontId="7" fillId="0" borderId="20" xfId="58" applyFont="1" applyBorder="1" applyAlignment="1" quotePrefix="1">
      <alignment horizontal="right"/>
      <protection/>
    </xf>
    <xf numFmtId="0" fontId="7" fillId="0" borderId="29" xfId="58" applyFont="1" applyBorder="1">
      <alignment/>
      <protection/>
    </xf>
    <xf numFmtId="0" fontId="7" fillId="0" borderId="22" xfId="58" applyFont="1" applyBorder="1" applyAlignment="1" quotePrefix="1">
      <alignment horizontal="right"/>
      <protection/>
    </xf>
    <xf numFmtId="0" fontId="7" fillId="0" borderId="23" xfId="58" applyFont="1" applyBorder="1" applyAlignment="1" quotePrefix="1">
      <alignment horizontal="right"/>
      <protection/>
    </xf>
    <xf numFmtId="0" fontId="7" fillId="0" borderId="27" xfId="59" applyFont="1" applyBorder="1" applyAlignment="1" quotePrefix="1">
      <alignment horizontal="left"/>
      <protection/>
    </xf>
    <xf numFmtId="0" fontId="7" fillId="0" borderId="30" xfId="59" applyFont="1" applyBorder="1" applyAlignment="1" quotePrefix="1">
      <alignment horizontal="left"/>
      <protection/>
    </xf>
    <xf numFmtId="0" fontId="7" fillId="0" borderId="30" xfId="59" applyFont="1" applyBorder="1">
      <alignment/>
      <protection/>
    </xf>
    <xf numFmtId="0" fontId="7" fillId="0" borderId="30" xfId="59" applyFont="1" applyBorder="1" applyAlignment="1" quotePrefix="1">
      <alignment horizontal="center"/>
      <protection/>
    </xf>
    <xf numFmtId="0" fontId="7" fillId="0" borderId="30" xfId="59" applyFont="1" applyBorder="1" applyAlignment="1">
      <alignment horizontal="center"/>
      <protection/>
    </xf>
    <xf numFmtId="0" fontId="7" fillId="0" borderId="17" xfId="59" applyFont="1" applyBorder="1" applyAlignment="1">
      <alignment horizontal="right"/>
      <protection/>
    </xf>
    <xf numFmtId="0" fontId="7" fillId="0" borderId="18" xfId="59" applyFont="1" applyBorder="1" applyAlignment="1" quotePrefix="1">
      <alignment horizontal="right"/>
      <protection/>
    </xf>
    <xf numFmtId="0" fontId="7" fillId="0" borderId="28" xfId="59" applyFont="1" applyBorder="1">
      <alignment/>
      <protection/>
    </xf>
    <xf numFmtId="0" fontId="7" fillId="0" borderId="0" xfId="59" applyFont="1" applyBorder="1" applyAlignment="1">
      <alignment horizontal="right"/>
      <protection/>
    </xf>
    <xf numFmtId="0" fontId="7" fillId="0" borderId="0" xfId="59" applyFont="1" applyBorder="1" applyAlignment="1" quotePrefix="1">
      <alignment horizontal="right"/>
      <protection/>
    </xf>
    <xf numFmtId="0" fontId="7" fillId="0" borderId="20" xfId="59" applyFont="1" applyBorder="1" applyAlignment="1">
      <alignment horizontal="right"/>
      <protection/>
    </xf>
    <xf numFmtId="0" fontId="7" fillId="0" borderId="29" xfId="59" applyFont="1" applyBorder="1">
      <alignment/>
      <protection/>
    </xf>
    <xf numFmtId="0" fontId="7" fillId="0" borderId="22" xfId="59" applyFont="1" applyBorder="1" applyAlignment="1">
      <alignment horizontal="right"/>
      <protection/>
    </xf>
    <xf numFmtId="0" fontId="7" fillId="0" borderId="22" xfId="59" applyFont="1" applyBorder="1" applyAlignment="1" quotePrefix="1">
      <alignment horizontal="right"/>
      <protection/>
    </xf>
    <xf numFmtId="0" fontId="7" fillId="0" borderId="22" xfId="59" applyFont="1" applyBorder="1">
      <alignment/>
      <protection/>
    </xf>
    <xf numFmtId="0" fontId="7" fillId="0" borderId="23" xfId="59" applyFont="1" applyBorder="1" applyAlignment="1" quotePrefix="1">
      <alignment horizontal="right"/>
      <protection/>
    </xf>
    <xf numFmtId="0" fontId="7" fillId="0" borderId="0" xfId="59" applyFont="1" applyAlignment="1">
      <alignment horizontal="right"/>
      <protection/>
    </xf>
    <xf numFmtId="0" fontId="7" fillId="0" borderId="20" xfId="59" applyFont="1" applyBorder="1" applyAlignment="1" quotePrefix="1">
      <alignment horizontal="right"/>
      <protection/>
    </xf>
    <xf numFmtId="0" fontId="7" fillId="0" borderId="0" xfId="59" applyFont="1" applyBorder="1" applyAlignment="1">
      <alignment horizontal="center"/>
      <protection/>
    </xf>
    <xf numFmtId="0" fontId="7" fillId="0" borderId="0" xfId="59" applyFont="1" applyBorder="1" applyAlignment="1">
      <alignment horizontal="left"/>
      <protection/>
    </xf>
    <xf numFmtId="3" fontId="1" fillId="0" borderId="0" xfId="60" applyNumberFormat="1" applyFont="1" applyFill="1">
      <alignment/>
      <protection/>
    </xf>
    <xf numFmtId="3" fontId="0" fillId="0" borderId="0" xfId="0" applyNumberFormat="1" applyAlignment="1">
      <alignment/>
    </xf>
    <xf numFmtId="3" fontId="1" fillId="0" borderId="0" xfId="60" applyNumberFormat="1" applyFont="1" applyBorder="1" applyAlignment="1">
      <alignment horizontal="right"/>
      <protection/>
    </xf>
    <xf numFmtId="0" fontId="1" fillId="0" borderId="0" xfId="60" applyFont="1" applyFill="1">
      <alignment/>
      <protection/>
    </xf>
    <xf numFmtId="0" fontId="0" fillId="0" borderId="0" xfId="0" applyFill="1" applyAlignment="1">
      <alignment/>
    </xf>
    <xf numFmtId="3" fontId="0" fillId="0" borderId="0" xfId="0" applyNumberFormat="1" applyBorder="1" applyAlignment="1">
      <alignment horizontal="right" vertical="center" wrapText="1"/>
    </xf>
    <xf numFmtId="3" fontId="1" fillId="0" borderId="0" xfId="60" applyNumberFormat="1" applyFont="1" applyFill="1">
      <alignment/>
      <protection/>
    </xf>
    <xf numFmtId="3" fontId="4" fillId="0" borderId="0" xfId="53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1" fillId="0" borderId="13" xfId="53" applyNumberFormat="1" applyFont="1" applyBorder="1" applyAlignment="1">
      <alignment horizontal="right"/>
    </xf>
    <xf numFmtId="3" fontId="1" fillId="0" borderId="13" xfId="53" applyNumberFormat="1" applyFont="1" applyBorder="1" applyAlignment="1">
      <alignment/>
    </xf>
    <xf numFmtId="3" fontId="1" fillId="0" borderId="13" xfId="60" applyNumberFormat="1" applyFont="1" applyBorder="1">
      <alignment/>
      <protection/>
    </xf>
    <xf numFmtId="3" fontId="1" fillId="0" borderId="24" xfId="60" applyNumberFormat="1" applyFont="1" applyBorder="1" applyAlignment="1">
      <alignment horizontal="right"/>
      <protection/>
    </xf>
    <xf numFmtId="3" fontId="50" fillId="0" borderId="0" xfId="0" applyNumberFormat="1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3" fontId="51" fillId="0" borderId="31" xfId="53" applyNumberFormat="1" applyFont="1" applyBorder="1" applyAlignment="1">
      <alignment horizontal="right"/>
    </xf>
    <xf numFmtId="38" fontId="1" fillId="0" borderId="31" xfId="60" applyNumberFormat="1" applyFont="1" applyBorder="1" applyAlignment="1">
      <alignment horizontal="right"/>
      <protection/>
    </xf>
    <xf numFmtId="3" fontId="3" fillId="0" borderId="31" xfId="60" applyNumberFormat="1" applyFont="1" applyBorder="1" applyAlignment="1">
      <alignment horizontal="right"/>
      <protection/>
    </xf>
    <xf numFmtId="38" fontId="1" fillId="0" borderId="32" xfId="60" applyNumberFormat="1" applyFont="1" applyBorder="1" applyAlignment="1">
      <alignment horizontal="right"/>
      <protection/>
    </xf>
    <xf numFmtId="0" fontId="1" fillId="0" borderId="28" xfId="60" applyFont="1" applyBorder="1" applyAlignment="1" quotePrefix="1">
      <alignment horizontal="left"/>
      <protection/>
    </xf>
    <xf numFmtId="0" fontId="4" fillId="0" borderId="33" xfId="60" applyFont="1" applyBorder="1" applyAlignment="1" quotePrefix="1">
      <alignment horizontal="left"/>
      <protection/>
    </xf>
    <xf numFmtId="0" fontId="6" fillId="0" borderId="33" xfId="60" applyFont="1" applyBorder="1" applyAlignment="1" quotePrefix="1">
      <alignment horizontal="left"/>
      <protection/>
    </xf>
    <xf numFmtId="0" fontId="1" fillId="0" borderId="33" xfId="60" applyFont="1" applyBorder="1">
      <alignment/>
      <protection/>
    </xf>
    <xf numFmtId="0" fontId="1" fillId="0" borderId="34" xfId="60" applyFont="1" applyBorder="1">
      <alignment/>
      <protection/>
    </xf>
    <xf numFmtId="0" fontId="1" fillId="0" borderId="35" xfId="60" applyFont="1" applyBorder="1">
      <alignment/>
      <protection/>
    </xf>
    <xf numFmtId="0" fontId="7" fillId="0" borderId="31" xfId="60" applyFont="1" applyBorder="1" applyAlignment="1">
      <alignment horizontal="right"/>
      <protection/>
    </xf>
    <xf numFmtId="0" fontId="1" fillId="0" borderId="36" xfId="60" applyFont="1" applyBorder="1">
      <alignment/>
      <protection/>
    </xf>
    <xf numFmtId="0" fontId="2" fillId="0" borderId="28" xfId="57" applyNumberFormat="1" applyFont="1" applyFill="1" applyBorder="1" applyAlignment="1">
      <alignment horizontal="left"/>
      <protection/>
    </xf>
    <xf numFmtId="3" fontId="3" fillId="0" borderId="0" xfId="52" applyNumberFormat="1" applyFont="1" applyFill="1" applyBorder="1" applyAlignment="1">
      <alignment/>
    </xf>
    <xf numFmtId="3" fontId="3" fillId="0" borderId="11" xfId="59" applyNumberFormat="1" applyFont="1" applyFill="1" applyBorder="1" applyAlignment="1" quotePrefix="1">
      <alignment horizontal="right"/>
      <protection/>
    </xf>
    <xf numFmtId="0" fontId="1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1" fillId="33" borderId="0" xfId="57" applyFont="1" applyFill="1">
      <alignment/>
      <protection/>
    </xf>
    <xf numFmtId="49" fontId="2" fillId="33" borderId="28" xfId="57" applyNumberFormat="1" applyFont="1" applyFill="1" applyBorder="1" applyAlignment="1">
      <alignment horizontal="left"/>
      <protection/>
    </xf>
    <xf numFmtId="3" fontId="3" fillId="33" borderId="11" xfId="57" applyNumberFormat="1" applyFont="1" applyFill="1" applyBorder="1">
      <alignment/>
      <protection/>
    </xf>
    <xf numFmtId="0" fontId="2" fillId="33" borderId="28" xfId="57" applyNumberFormat="1" applyFont="1" applyFill="1" applyBorder="1" applyAlignment="1">
      <alignment horizontal="left"/>
      <protection/>
    </xf>
    <xf numFmtId="3" fontId="3" fillId="33" borderId="11" xfId="58" applyNumberFormat="1" applyFont="1" applyFill="1" applyBorder="1">
      <alignment/>
      <protection/>
    </xf>
    <xf numFmtId="0" fontId="2" fillId="33" borderId="28" xfId="57" applyNumberFormat="1" applyFont="1" applyFill="1" applyBorder="1" applyAlignment="1" quotePrefix="1">
      <alignment horizontal="left"/>
      <protection/>
    </xf>
    <xf numFmtId="3" fontId="3" fillId="33" borderId="0" xfId="59" applyNumberFormat="1" applyFont="1" applyFill="1" applyBorder="1">
      <alignment/>
      <protection/>
    </xf>
    <xf numFmtId="3" fontId="3" fillId="33" borderId="11" xfId="59" applyNumberFormat="1" applyFont="1" applyFill="1" applyBorder="1">
      <alignment/>
      <protection/>
    </xf>
    <xf numFmtId="3" fontId="1" fillId="33" borderId="0" xfId="59" applyNumberFormat="1" applyFont="1" applyFill="1">
      <alignment/>
      <protection/>
    </xf>
    <xf numFmtId="0" fontId="2" fillId="0" borderId="37" xfId="57" applyFont="1" applyFill="1" applyBorder="1" applyAlignment="1">
      <alignment horizontal="left"/>
      <protection/>
    </xf>
    <xf numFmtId="0" fontId="1" fillId="0" borderId="0" xfId="0" applyFont="1" applyFill="1" applyAlignment="1">
      <alignment/>
    </xf>
    <xf numFmtId="3" fontId="3" fillId="0" borderId="38" xfId="57" applyNumberFormat="1" applyFont="1" applyFill="1" applyBorder="1">
      <alignment/>
      <protection/>
    </xf>
    <xf numFmtId="0" fontId="2" fillId="0" borderId="37" xfId="57" applyFont="1" applyFill="1" applyBorder="1" applyAlignment="1" quotePrefix="1">
      <alignment horizontal="left"/>
      <protection/>
    </xf>
    <xf numFmtId="0" fontId="2" fillId="0" borderId="37" xfId="57" applyFont="1" applyFill="1" applyBorder="1">
      <alignment/>
      <protection/>
    </xf>
    <xf numFmtId="0" fontId="1" fillId="0" borderId="0" xfId="57" applyFont="1" applyFill="1">
      <alignment/>
      <protection/>
    </xf>
    <xf numFmtId="225" fontId="0" fillId="0" borderId="0" xfId="0" applyNumberFormat="1" applyFont="1" applyBorder="1" applyAlignment="1">
      <alignment/>
    </xf>
    <xf numFmtId="0" fontId="8" fillId="0" borderId="0" xfId="59" applyFont="1" applyBorder="1">
      <alignment/>
      <protection/>
    </xf>
    <xf numFmtId="221" fontId="1" fillId="0" borderId="0" xfId="52" applyNumberFormat="1" applyFont="1" applyBorder="1" applyAlignment="1">
      <alignment/>
    </xf>
    <xf numFmtId="38" fontId="1" fillId="0" borderId="0" xfId="59" applyNumberFormat="1" applyFont="1" applyBorder="1">
      <alignment/>
      <protection/>
    </xf>
    <xf numFmtId="0" fontId="3" fillId="0" borderId="0" xfId="59" applyFont="1" applyBorder="1">
      <alignment/>
      <protection/>
    </xf>
    <xf numFmtId="0" fontId="1" fillId="0" borderId="0" xfId="59" applyFont="1" applyBorder="1">
      <alignment/>
      <protection/>
    </xf>
    <xf numFmtId="17" fontId="1" fillId="0" borderId="0" xfId="60" applyNumberFormat="1" applyFont="1">
      <alignment/>
      <protection/>
    </xf>
    <xf numFmtId="0" fontId="2" fillId="0" borderId="28" xfId="57" applyNumberFormat="1" applyFont="1" applyFill="1" applyBorder="1" applyAlignment="1" quotePrefix="1">
      <alignment horizontal="left"/>
      <protection/>
    </xf>
    <xf numFmtId="3" fontId="2" fillId="0" borderId="11" xfId="60" applyNumberFormat="1" applyFont="1" applyFill="1" applyBorder="1" applyAlignment="1">
      <alignment horizontal="right"/>
      <protection/>
    </xf>
    <xf numFmtId="0" fontId="52" fillId="0" borderId="14" xfId="59" applyFont="1" applyBorder="1">
      <alignment/>
      <protection/>
    </xf>
    <xf numFmtId="221" fontId="1" fillId="0" borderId="33" xfId="52" applyNumberFormat="1" applyFont="1" applyBorder="1" applyAlignment="1">
      <alignment/>
    </xf>
    <xf numFmtId="38" fontId="1" fillId="0" borderId="33" xfId="59" applyNumberFormat="1" applyFont="1" applyBorder="1">
      <alignment/>
      <protection/>
    </xf>
    <xf numFmtId="0" fontId="3" fillId="0" borderId="33" xfId="59" applyFont="1" applyBorder="1">
      <alignment/>
      <protection/>
    </xf>
    <xf numFmtId="0" fontId="1" fillId="0" borderId="33" xfId="59" applyFont="1" applyBorder="1">
      <alignment/>
      <protection/>
    </xf>
    <xf numFmtId="0" fontId="3" fillId="0" borderId="39" xfId="59" applyFont="1" applyBorder="1">
      <alignment/>
      <protection/>
    </xf>
    <xf numFmtId="3" fontId="4" fillId="0" borderId="40" xfId="53" applyNumberFormat="1" applyFont="1" applyBorder="1" applyAlignment="1">
      <alignment horizontal="right"/>
    </xf>
    <xf numFmtId="3" fontId="51" fillId="0" borderId="41" xfId="53" applyNumberFormat="1" applyFont="1" applyBorder="1" applyAlignment="1">
      <alignment horizontal="right"/>
    </xf>
    <xf numFmtId="3" fontId="1" fillId="0" borderId="0" xfId="60" applyNumberFormat="1" applyFont="1" applyFill="1" applyAlignment="1">
      <alignment horizontal="right"/>
      <protection/>
    </xf>
    <xf numFmtId="0" fontId="7" fillId="0" borderId="30" xfId="59" applyFont="1" applyBorder="1" applyAlignment="1" quotePrefix="1">
      <alignment horizontal="center"/>
      <protection/>
    </xf>
    <xf numFmtId="0" fontId="7" fillId="0" borderId="30" xfId="59" applyFont="1" applyBorder="1" applyAlignment="1">
      <alignment horizont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SOAPAB" xfId="50"/>
    <cellStyle name="Millares_SOAPC" xfId="51"/>
    <cellStyle name="Millares_SOAPDE" xfId="52"/>
    <cellStyle name="Millares_SOAPFGH" xfId="53"/>
    <cellStyle name="Currency" xfId="54"/>
    <cellStyle name="Currency [0]" xfId="55"/>
    <cellStyle name="Neutral" xfId="56"/>
    <cellStyle name="Normal_SOAPAB" xfId="57"/>
    <cellStyle name="Normal_SOAPC" xfId="58"/>
    <cellStyle name="Normal_SOAPDE" xfId="59"/>
    <cellStyle name="Normal_SOAPFGH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valenzu\AppData\Local\Temp\Rar$DIa0.119\SOAP%20(NOTA%2025.5)_2016_c&#237;as.incl.%20Sept%2020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s_Ref"/>
      <sheetName val="NOTA 25.5"/>
      <sheetName val="603"/>
      <sheetName val="603 VIDA"/>
      <sheetName val="604"/>
      <sheetName val="608 Vida"/>
      <sheetName val="Cuadro N°2"/>
      <sheetName val="BBDD2"/>
      <sheetName val="601"/>
      <sheetName val="601 Vida"/>
      <sheetName val="BBDD NOTA 25.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35"/>
  <sheetViews>
    <sheetView tabSelected="1" zoomScalePageLayoutView="0" workbookViewId="0" topLeftCell="A1">
      <selection activeCell="K14" sqref="K14"/>
    </sheetView>
  </sheetViews>
  <sheetFormatPr defaultColWidth="11.421875" defaultRowHeight="12.75"/>
  <cols>
    <col min="1" max="1" width="22.421875" style="13" customWidth="1"/>
    <col min="2" max="2" width="12.421875" style="13" customWidth="1"/>
    <col min="3" max="3" width="28.140625" style="13" customWidth="1"/>
    <col min="4" max="4" width="27.7109375" style="13" customWidth="1"/>
    <col min="5" max="5" width="26.8515625" style="90" customWidth="1"/>
    <col min="6" max="6" width="18.8515625" style="13" customWidth="1"/>
    <col min="7" max="16384" width="11.421875" style="13" customWidth="1"/>
  </cols>
  <sheetData>
    <row r="1" ht="12.75">
      <c r="A1" s="12"/>
    </row>
    <row r="2" ht="12.75">
      <c r="A2" s="12"/>
    </row>
    <row r="3" spans="1:5" ht="12.75">
      <c r="A3" s="89" t="s">
        <v>62</v>
      </c>
      <c r="B3" s="14"/>
      <c r="C3" s="14"/>
      <c r="D3" s="14"/>
      <c r="E3" s="91"/>
    </row>
    <row r="5" ht="12.75">
      <c r="A5" s="113" t="s">
        <v>63</v>
      </c>
    </row>
    <row r="6" spans="1:2" ht="12.75" customHeight="1">
      <c r="A6" s="110" t="s">
        <v>98</v>
      </c>
      <c r="B6" s="15"/>
    </row>
    <row r="7" spans="1:5" ht="12.75" customHeight="1">
      <c r="A7" s="126"/>
      <c r="B7" s="127" t="s">
        <v>47</v>
      </c>
      <c r="C7" s="127" t="s">
        <v>47</v>
      </c>
      <c r="D7" s="127" t="s">
        <v>47</v>
      </c>
      <c r="E7" s="128" t="s">
        <v>64</v>
      </c>
    </row>
    <row r="8" spans="1:5" ht="12.75" customHeight="1">
      <c r="A8" s="129" t="s">
        <v>1</v>
      </c>
      <c r="B8" s="130" t="s">
        <v>65</v>
      </c>
      <c r="C8" s="131" t="s">
        <v>23</v>
      </c>
      <c r="D8" s="130" t="s">
        <v>66</v>
      </c>
      <c r="E8" s="132" t="s">
        <v>67</v>
      </c>
    </row>
    <row r="9" spans="1:5" ht="12.75">
      <c r="A9" s="133"/>
      <c r="B9" s="134" t="s">
        <v>68</v>
      </c>
      <c r="C9" s="134" t="s">
        <v>69</v>
      </c>
      <c r="D9" s="134" t="s">
        <v>70</v>
      </c>
      <c r="E9" s="135" t="s">
        <v>71</v>
      </c>
    </row>
    <row r="10" spans="1:5" s="201" customFormat="1" ht="12.75">
      <c r="A10" s="210" t="s">
        <v>93</v>
      </c>
      <c r="B10" s="211">
        <v>0</v>
      </c>
      <c r="C10" s="211">
        <v>0</v>
      </c>
      <c r="D10" s="88">
        <v>42</v>
      </c>
      <c r="E10" s="212">
        <f aca="true" t="shared" si="0" ref="E10:E16">SUM(B10:D10)</f>
        <v>42</v>
      </c>
    </row>
    <row r="11" spans="1:5" s="201" customFormat="1" ht="12.75">
      <c r="A11" s="210" t="s">
        <v>86</v>
      </c>
      <c r="B11" s="211">
        <v>8</v>
      </c>
      <c r="C11" s="211">
        <v>0</v>
      </c>
      <c r="D11" s="88">
        <v>9350</v>
      </c>
      <c r="E11" s="212">
        <f t="shared" si="0"/>
        <v>9358</v>
      </c>
    </row>
    <row r="12" spans="1:5" s="201" customFormat="1" ht="12.75">
      <c r="A12" s="210" t="s">
        <v>92</v>
      </c>
      <c r="B12" s="211">
        <v>124</v>
      </c>
      <c r="C12" s="211">
        <v>135</v>
      </c>
      <c r="D12" s="88">
        <v>2283</v>
      </c>
      <c r="E12" s="212">
        <f t="shared" si="0"/>
        <v>2542</v>
      </c>
    </row>
    <row r="13" spans="1:5" s="201" customFormat="1" ht="12.75">
      <c r="A13" s="210" t="s">
        <v>9</v>
      </c>
      <c r="B13" s="211">
        <v>1</v>
      </c>
      <c r="C13" s="211">
        <v>0</v>
      </c>
      <c r="D13" s="88">
        <v>877</v>
      </c>
      <c r="E13" s="212">
        <f t="shared" si="0"/>
        <v>878</v>
      </c>
    </row>
    <row r="14" spans="1:5" s="201" customFormat="1" ht="12.75">
      <c r="A14" s="210" t="s">
        <v>96</v>
      </c>
      <c r="B14" s="88">
        <v>0</v>
      </c>
      <c r="C14" s="88">
        <v>0</v>
      </c>
      <c r="D14" s="88">
        <v>263</v>
      </c>
      <c r="E14" s="212">
        <f t="shared" si="0"/>
        <v>263</v>
      </c>
    </row>
    <row r="15" spans="1:5" s="201" customFormat="1" ht="12.75">
      <c r="A15" s="213" t="s">
        <v>82</v>
      </c>
      <c r="B15" s="88">
        <v>38</v>
      </c>
      <c r="C15" s="88">
        <v>0</v>
      </c>
      <c r="D15" s="88">
        <v>2024</v>
      </c>
      <c r="E15" s="212">
        <f>SUM(B15:D15)</f>
        <v>2062</v>
      </c>
    </row>
    <row r="16" spans="1:5" s="201" customFormat="1" ht="12.75">
      <c r="A16" s="213" t="s">
        <v>95</v>
      </c>
      <c r="B16" s="88">
        <v>23</v>
      </c>
      <c r="C16" s="88">
        <v>125</v>
      </c>
      <c r="D16" s="88">
        <v>2315</v>
      </c>
      <c r="E16" s="212">
        <f t="shared" si="0"/>
        <v>2463</v>
      </c>
    </row>
    <row r="17" spans="1:5" s="201" customFormat="1" ht="12.75">
      <c r="A17" s="210" t="s">
        <v>88</v>
      </c>
      <c r="B17" s="88">
        <v>0</v>
      </c>
      <c r="C17" s="88">
        <v>0</v>
      </c>
      <c r="D17" s="88">
        <v>2964</v>
      </c>
      <c r="E17" s="212">
        <f aca="true" t="shared" si="1" ref="E17:E25">SUM(B17:D17)</f>
        <v>2964</v>
      </c>
    </row>
    <row r="18" spans="1:5" s="201" customFormat="1" ht="12.75">
      <c r="A18" s="210" t="s">
        <v>87</v>
      </c>
      <c r="B18" s="88">
        <v>0</v>
      </c>
      <c r="C18" s="88">
        <v>0</v>
      </c>
      <c r="D18" s="88">
        <v>64</v>
      </c>
      <c r="E18" s="212">
        <f t="shared" si="1"/>
        <v>64</v>
      </c>
    </row>
    <row r="19" spans="1:5" s="201" customFormat="1" ht="12.75">
      <c r="A19" s="214" t="s">
        <v>83</v>
      </c>
      <c r="B19" s="88">
        <v>383</v>
      </c>
      <c r="C19" s="88">
        <v>0</v>
      </c>
      <c r="D19" s="88">
        <v>4365</v>
      </c>
      <c r="E19" s="212">
        <f t="shared" si="1"/>
        <v>4748</v>
      </c>
    </row>
    <row r="20" spans="1:5" s="201" customFormat="1" ht="12.75">
      <c r="A20" s="214" t="s">
        <v>91</v>
      </c>
      <c r="B20" s="88">
        <v>12</v>
      </c>
      <c r="C20" s="88">
        <v>0</v>
      </c>
      <c r="D20" s="88">
        <v>397</v>
      </c>
      <c r="E20" s="212">
        <f t="shared" si="1"/>
        <v>409</v>
      </c>
    </row>
    <row r="21" spans="1:5" s="201" customFormat="1" ht="12.75">
      <c r="A21" s="214" t="s">
        <v>94</v>
      </c>
      <c r="B21" s="88">
        <v>4</v>
      </c>
      <c r="C21" s="88">
        <v>0</v>
      </c>
      <c r="D21" s="88">
        <v>10681</v>
      </c>
      <c r="E21" s="212">
        <f t="shared" si="1"/>
        <v>10685</v>
      </c>
    </row>
    <row r="22" spans="1:5" s="201" customFormat="1" ht="12.75">
      <c r="A22" s="210" t="s">
        <v>10</v>
      </c>
      <c r="B22" s="88">
        <v>1</v>
      </c>
      <c r="C22" s="88">
        <v>48</v>
      </c>
      <c r="D22" s="88">
        <v>276</v>
      </c>
      <c r="E22" s="212">
        <f t="shared" si="1"/>
        <v>325</v>
      </c>
    </row>
    <row r="23" spans="1:5" s="215" customFormat="1" ht="12.75">
      <c r="A23" s="210" t="s">
        <v>97</v>
      </c>
      <c r="B23" s="88">
        <v>0</v>
      </c>
      <c r="C23" s="88">
        <v>0</v>
      </c>
      <c r="D23" s="88">
        <v>1384</v>
      </c>
      <c r="E23" s="212">
        <f t="shared" si="1"/>
        <v>1384</v>
      </c>
    </row>
    <row r="24" spans="1:5" s="201" customFormat="1" ht="12.75">
      <c r="A24" s="214" t="s">
        <v>90</v>
      </c>
      <c r="B24" s="88"/>
      <c r="C24" s="88"/>
      <c r="D24" s="88"/>
      <c r="E24" s="212">
        <f t="shared" si="1"/>
        <v>0</v>
      </c>
    </row>
    <row r="25" spans="1:5" ht="12.75" customHeight="1">
      <c r="A25" s="210" t="s">
        <v>89</v>
      </c>
      <c r="B25" s="88">
        <v>0</v>
      </c>
      <c r="C25" s="88">
        <v>0</v>
      </c>
      <c r="D25" s="88">
        <v>761</v>
      </c>
      <c r="E25" s="212">
        <f t="shared" si="1"/>
        <v>761</v>
      </c>
    </row>
    <row r="26" spans="1:5" ht="12.75" customHeight="1">
      <c r="A26" s="18"/>
      <c r="B26" s="19"/>
      <c r="C26" s="20"/>
      <c r="D26" s="20"/>
      <c r="E26" s="92"/>
    </row>
    <row r="27" spans="1:5" ht="12.75" customHeight="1">
      <c r="A27" s="116" t="s">
        <v>11</v>
      </c>
      <c r="B27" s="117">
        <f>SUM(B10:B25)</f>
        <v>594</v>
      </c>
      <c r="C27" s="117">
        <f>SUM(C10:C25)</f>
        <v>308</v>
      </c>
      <c r="D27" s="117">
        <f>SUM(D10:D25)</f>
        <v>38046</v>
      </c>
      <c r="E27" s="10">
        <f>SUM(E10:E25)</f>
        <v>38948</v>
      </c>
    </row>
    <row r="28" spans="1:5" ht="12.75" customHeight="1">
      <c r="A28" s="21"/>
      <c r="B28" s="22"/>
      <c r="C28" s="23"/>
      <c r="D28" s="23"/>
      <c r="E28" s="93"/>
    </row>
    <row r="29" spans="2:5" ht="12.75" customHeight="1">
      <c r="B29" s="24"/>
      <c r="C29" s="16"/>
      <c r="D29" s="16"/>
      <c r="E29" s="94"/>
    </row>
    <row r="30" spans="2:4" ht="12.75">
      <c r="B30"/>
      <c r="C30"/>
      <c r="D30"/>
    </row>
    <row r="31" spans="2:4" ht="12.75">
      <c r="B31"/>
      <c r="C31"/>
      <c r="D31"/>
    </row>
    <row r="32" spans="2:4" ht="12.75">
      <c r="B32"/>
      <c r="C32"/>
      <c r="D32"/>
    </row>
    <row r="33" spans="2:4" ht="12.75">
      <c r="B33"/>
      <c r="C33"/>
      <c r="D33"/>
    </row>
    <row r="34" spans="2:4" ht="12.75">
      <c r="B34"/>
      <c r="C34"/>
      <c r="D34"/>
    </row>
    <row r="35" spans="2:4" ht="12.75">
      <c r="B35"/>
      <c r="C35"/>
      <c r="D35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8"/>
  <sheetViews>
    <sheetView zoomScalePageLayoutView="0" workbookViewId="0" topLeftCell="A13">
      <selection activeCell="B25" sqref="B25:D25"/>
    </sheetView>
  </sheetViews>
  <sheetFormatPr defaultColWidth="11.421875" defaultRowHeight="12.75"/>
  <cols>
    <col min="1" max="1" width="22.421875" style="0" customWidth="1"/>
    <col min="2" max="2" width="12.421875" style="0" customWidth="1"/>
    <col min="3" max="3" width="24.57421875" style="0" customWidth="1"/>
    <col min="4" max="4" width="33.7109375" style="0" customWidth="1"/>
    <col min="5" max="5" width="27.00390625" style="0" customWidth="1"/>
    <col min="6" max="6" width="20.57421875" style="0" bestFit="1" customWidth="1"/>
  </cols>
  <sheetData>
    <row r="3" ht="12.75">
      <c r="A3" s="89" t="s">
        <v>62</v>
      </c>
    </row>
    <row r="4" spans="1:5" ht="12.75">
      <c r="A4" s="12"/>
      <c r="B4" s="13"/>
      <c r="C4" s="13"/>
      <c r="D4" s="13"/>
      <c r="E4" s="90"/>
    </row>
    <row r="5" spans="1:5" ht="12.75">
      <c r="A5" s="113" t="s">
        <v>72</v>
      </c>
      <c r="B5" s="13"/>
      <c r="C5" s="13"/>
      <c r="D5" s="13"/>
      <c r="E5" s="90"/>
    </row>
    <row r="6" spans="1:5" ht="12.75">
      <c r="A6" s="110" t="str">
        <f>'A-N° Sinies Denun'!A6</f>
        <v>      (entre el 1 de enero y  31 de diciembre 2016)</v>
      </c>
      <c r="B6" s="96"/>
      <c r="C6" s="13"/>
      <c r="D6" s="13"/>
      <c r="E6" s="90"/>
    </row>
    <row r="7" spans="1:5" ht="12.75">
      <c r="A7" s="126"/>
      <c r="B7" s="127" t="s">
        <v>47</v>
      </c>
      <c r="C7" s="127" t="s">
        <v>47</v>
      </c>
      <c r="D7" s="127" t="s">
        <v>47</v>
      </c>
      <c r="E7" s="128" t="s">
        <v>35</v>
      </c>
    </row>
    <row r="8" spans="1:5" ht="12.75">
      <c r="A8" s="129" t="s">
        <v>1</v>
      </c>
      <c r="B8" s="130" t="s">
        <v>51</v>
      </c>
      <c r="C8" s="131" t="s">
        <v>73</v>
      </c>
      <c r="D8" s="130" t="s">
        <v>52</v>
      </c>
      <c r="E8" s="136"/>
    </row>
    <row r="9" spans="1:5" ht="12.75">
      <c r="A9" s="133"/>
      <c r="B9" s="134" t="s">
        <v>74</v>
      </c>
      <c r="C9" s="134" t="s">
        <v>75</v>
      </c>
      <c r="D9" s="134" t="s">
        <v>76</v>
      </c>
      <c r="E9" s="135" t="s">
        <v>77</v>
      </c>
    </row>
    <row r="10" spans="1:5" ht="12.75">
      <c r="A10" s="202" t="str">
        <f>'A-N° Sinies Denun'!A10</f>
        <v>AIG</v>
      </c>
      <c r="B10" s="200">
        <v>42</v>
      </c>
      <c r="C10" s="200">
        <v>0</v>
      </c>
      <c r="D10" s="200">
        <v>0</v>
      </c>
      <c r="E10" s="203">
        <f aca="true" t="shared" si="0" ref="E10:E25">SUM(B10:D10)</f>
        <v>42</v>
      </c>
    </row>
    <row r="11" spans="1:5" ht="12.75">
      <c r="A11" s="202" t="str">
        <f>'A-N° Sinies Denun'!A11</f>
        <v>Bci</v>
      </c>
      <c r="B11" s="200">
        <v>3829</v>
      </c>
      <c r="C11" s="200">
        <v>5292</v>
      </c>
      <c r="D11" s="200">
        <v>229</v>
      </c>
      <c r="E11" s="203">
        <f t="shared" si="0"/>
        <v>9350</v>
      </c>
    </row>
    <row r="12" spans="1:5" ht="12.75">
      <c r="A12" s="202" t="str">
        <f>'A-N° Sinies Denun'!A12</f>
        <v>BNP PARIBAS CARDIF</v>
      </c>
      <c r="B12" s="200">
        <v>2155</v>
      </c>
      <c r="C12" s="200">
        <v>0</v>
      </c>
      <c r="D12" s="200">
        <v>128</v>
      </c>
      <c r="E12" s="203">
        <f t="shared" si="0"/>
        <v>2283</v>
      </c>
    </row>
    <row r="13" spans="1:5" ht="12.75">
      <c r="A13" s="202" t="str">
        <f>'A-N° Sinies Denun'!A13</f>
        <v>Chilena Consolidada</v>
      </c>
      <c r="B13" s="200">
        <v>377</v>
      </c>
      <c r="C13" s="200">
        <v>487</v>
      </c>
      <c r="D13" s="200">
        <v>13</v>
      </c>
      <c r="E13" s="203">
        <f t="shared" si="0"/>
        <v>877</v>
      </c>
    </row>
    <row r="14" spans="1:5" ht="12.75">
      <c r="A14" s="202" t="str">
        <f>'A-N° Sinies Denun'!A14</f>
        <v>Chubb</v>
      </c>
      <c r="B14" s="200">
        <v>198</v>
      </c>
      <c r="C14" s="200">
        <v>0</v>
      </c>
      <c r="D14" s="200">
        <v>65</v>
      </c>
      <c r="E14" s="203">
        <f>SUM(B14:D14)</f>
        <v>263</v>
      </c>
    </row>
    <row r="15" spans="1:5" ht="12.75">
      <c r="A15" s="202" t="str">
        <f>'A-N° Sinies Denun'!A15</f>
        <v>Consorcio Nacional</v>
      </c>
      <c r="B15" s="200">
        <v>59</v>
      </c>
      <c r="C15" s="200">
        <v>1886</v>
      </c>
      <c r="D15" s="200">
        <v>79</v>
      </c>
      <c r="E15" s="203">
        <f>SUM(B15:D15)</f>
        <v>2024</v>
      </c>
    </row>
    <row r="16" spans="1:5" ht="12.75">
      <c r="A16" s="202" t="str">
        <f>'A-N° Sinies Denun'!A16</f>
        <v>Cruz Blanca</v>
      </c>
      <c r="B16" s="200">
        <v>2190</v>
      </c>
      <c r="C16" s="200">
        <v>0</v>
      </c>
      <c r="D16" s="200">
        <v>125</v>
      </c>
      <c r="E16" s="203">
        <f t="shared" si="0"/>
        <v>2315</v>
      </c>
    </row>
    <row r="17" spans="1:5" ht="12.75">
      <c r="A17" s="202" t="str">
        <f>'A-N° Sinies Denun'!A17</f>
        <v>HDI</v>
      </c>
      <c r="B17" s="200">
        <v>1884</v>
      </c>
      <c r="C17" s="200">
        <v>62</v>
      </c>
      <c r="D17" s="200">
        <v>1018</v>
      </c>
      <c r="E17" s="203">
        <f t="shared" si="0"/>
        <v>2964</v>
      </c>
    </row>
    <row r="18" spans="1:5" ht="12.75">
      <c r="A18" s="202" t="str">
        <f>'A-N° Sinies Denun'!A18</f>
        <v>Liberty</v>
      </c>
      <c r="B18" s="200">
        <v>13</v>
      </c>
      <c r="C18" s="200">
        <v>49</v>
      </c>
      <c r="D18" s="200">
        <v>2</v>
      </c>
      <c r="E18" s="203">
        <f>SUM(B18:D18)</f>
        <v>64</v>
      </c>
    </row>
    <row r="19" spans="1:5" ht="12.75">
      <c r="A19" s="202" t="str">
        <f>'A-N° Sinies Denun'!A19</f>
        <v>Mapfre</v>
      </c>
      <c r="B19" s="200">
        <v>2119</v>
      </c>
      <c r="C19" s="200">
        <v>1312</v>
      </c>
      <c r="D19" s="200">
        <v>934</v>
      </c>
      <c r="E19" s="203">
        <f t="shared" si="0"/>
        <v>4365</v>
      </c>
    </row>
    <row r="20" spans="1:5" ht="12.75">
      <c r="A20" s="202" t="str">
        <f>'A-N° Sinies Denun'!A20</f>
        <v>Mutual de Seguros</v>
      </c>
      <c r="B20" s="200">
        <v>371</v>
      </c>
      <c r="C20" s="200">
        <v>7</v>
      </c>
      <c r="D20" s="200">
        <v>19</v>
      </c>
      <c r="E20" s="203">
        <f t="shared" si="0"/>
        <v>397</v>
      </c>
    </row>
    <row r="21" spans="1:5" ht="12.75">
      <c r="A21" s="202" t="str">
        <f>'A-N° Sinies Denun'!A21</f>
        <v>Penta Security</v>
      </c>
      <c r="B21" s="200">
        <v>3358</v>
      </c>
      <c r="C21" s="200">
        <v>7049</v>
      </c>
      <c r="D21" s="200">
        <v>274</v>
      </c>
      <c r="E21" s="203">
        <f t="shared" si="0"/>
        <v>10681</v>
      </c>
    </row>
    <row r="22" spans="1:5" ht="12.75">
      <c r="A22" s="202" t="str">
        <f>'A-N° Sinies Denun'!A22</f>
        <v>Renta Nacional</v>
      </c>
      <c r="B22" s="200">
        <v>166</v>
      </c>
      <c r="C22" s="200">
        <v>110</v>
      </c>
      <c r="D22" s="200">
        <v>0</v>
      </c>
      <c r="E22" s="203">
        <f t="shared" si="0"/>
        <v>276</v>
      </c>
    </row>
    <row r="23" spans="1:5" ht="12.75">
      <c r="A23" s="202" t="str">
        <f>'A-N° Sinies Denun'!A23</f>
        <v>Suramericana</v>
      </c>
      <c r="B23" s="200">
        <v>327</v>
      </c>
      <c r="C23" s="200">
        <v>977</v>
      </c>
      <c r="D23" s="200">
        <v>80</v>
      </c>
      <c r="E23" s="203">
        <f>SUM(B23:D23)</f>
        <v>1384</v>
      </c>
    </row>
    <row r="24" spans="1:5" ht="12.75">
      <c r="A24" s="202" t="str">
        <f>'A-N° Sinies Denun'!A24</f>
        <v>SURA</v>
      </c>
      <c r="B24" s="200"/>
      <c r="C24" s="200"/>
      <c r="D24" s="200"/>
      <c r="E24" s="203">
        <f t="shared" si="0"/>
        <v>0</v>
      </c>
    </row>
    <row r="25" spans="1:5" ht="12.75">
      <c r="A25" s="109" t="str">
        <f>'A-N° Sinies Denun'!A25</f>
        <v>Zenit</v>
      </c>
      <c r="B25" s="17">
        <v>193</v>
      </c>
      <c r="C25" s="17">
        <v>0</v>
      </c>
      <c r="D25" s="17">
        <v>568</v>
      </c>
      <c r="E25" s="95">
        <f t="shared" si="0"/>
        <v>761</v>
      </c>
    </row>
    <row r="26" spans="1:5" ht="12.75">
      <c r="A26" s="18"/>
      <c r="B26" s="19"/>
      <c r="C26" s="20"/>
      <c r="D26" s="20"/>
      <c r="E26" s="92"/>
    </row>
    <row r="27" spans="1:5" ht="12.75">
      <c r="A27" s="116" t="s">
        <v>11</v>
      </c>
      <c r="B27" s="117">
        <f>SUM(B10:B25)</f>
        <v>17281</v>
      </c>
      <c r="C27" s="118">
        <f>SUM(C10:C25)</f>
        <v>17231</v>
      </c>
      <c r="D27" s="118">
        <f>SUM(D10:D25)</f>
        <v>3534</v>
      </c>
      <c r="E27" s="1">
        <f>SUM(E10:E25)</f>
        <v>38046</v>
      </c>
    </row>
    <row r="28" spans="1:5" ht="15.75">
      <c r="A28" s="21"/>
      <c r="B28" s="22"/>
      <c r="C28" s="23"/>
      <c r="D28" s="23"/>
      <c r="E28" s="93"/>
    </row>
  </sheetData>
  <sheetProtection/>
  <printOptions/>
  <pageMargins left="1.19" right="0.75" top="0.83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37"/>
  <sheetViews>
    <sheetView zoomScalePageLayoutView="0" workbookViewId="0" topLeftCell="A1">
      <selection activeCell="C29" sqref="C29"/>
    </sheetView>
  </sheetViews>
  <sheetFormatPr defaultColWidth="11.421875" defaultRowHeight="12.75"/>
  <cols>
    <col min="1" max="1" width="21.57421875" style="26" customWidth="1"/>
    <col min="2" max="2" width="12.421875" style="26" customWidth="1"/>
    <col min="3" max="3" width="22.7109375" style="26" customWidth="1"/>
    <col min="4" max="4" width="21.8515625" style="26" customWidth="1"/>
    <col min="5" max="5" width="23.57421875" style="26" customWidth="1"/>
    <col min="6" max="6" width="21.7109375" style="26" customWidth="1"/>
    <col min="7" max="7" width="22.8515625" style="98" customWidth="1"/>
    <col min="8" max="16384" width="11.421875" style="26" customWidth="1"/>
  </cols>
  <sheetData>
    <row r="1" ht="12.75">
      <c r="A1" s="25"/>
    </row>
    <row r="3" ht="12.75">
      <c r="A3" s="89" t="s">
        <v>62</v>
      </c>
    </row>
    <row r="4" ht="12.75">
      <c r="A4" s="25"/>
    </row>
    <row r="5" ht="12.75">
      <c r="A5" s="114" t="s">
        <v>15</v>
      </c>
    </row>
    <row r="6" spans="1:2" ht="12.75">
      <c r="A6" s="111" t="str">
        <f>'A-N° Sinies Denun'!$A$6</f>
        <v>      (entre el 1 de enero y  31 de diciembre 2016)</v>
      </c>
      <c r="B6" s="97"/>
    </row>
    <row r="7" spans="1:7" ht="12.75">
      <c r="A7" s="137"/>
      <c r="B7" s="138" t="s">
        <v>16</v>
      </c>
      <c r="C7" s="139" t="s">
        <v>81</v>
      </c>
      <c r="D7" s="139"/>
      <c r="E7" s="138" t="s">
        <v>17</v>
      </c>
      <c r="F7" s="140" t="s">
        <v>18</v>
      </c>
      <c r="G7" s="141" t="s">
        <v>19</v>
      </c>
    </row>
    <row r="8" spans="1:7" ht="12.75">
      <c r="A8" s="142" t="s">
        <v>1</v>
      </c>
      <c r="B8" s="143"/>
      <c r="C8" s="144" t="s">
        <v>20</v>
      </c>
      <c r="D8" s="143" t="s">
        <v>21</v>
      </c>
      <c r="E8" s="143" t="s">
        <v>22</v>
      </c>
      <c r="F8" s="143" t="s">
        <v>23</v>
      </c>
      <c r="G8" s="145" t="s">
        <v>24</v>
      </c>
    </row>
    <row r="9" spans="1:7" ht="12.75">
      <c r="A9" s="146"/>
      <c r="B9" s="147" t="s">
        <v>25</v>
      </c>
      <c r="C9" s="147" t="s">
        <v>26</v>
      </c>
      <c r="D9" s="147" t="s">
        <v>27</v>
      </c>
      <c r="E9" s="147" t="s">
        <v>28</v>
      </c>
      <c r="F9" s="147" t="s">
        <v>29</v>
      </c>
      <c r="G9" s="148" t="s">
        <v>30</v>
      </c>
    </row>
    <row r="10" spans="1:7" ht="12.75">
      <c r="A10" s="204" t="str">
        <f>'A-N° Sinies Denun'!A10</f>
        <v>AIG</v>
      </c>
      <c r="B10" s="199">
        <v>1</v>
      </c>
      <c r="C10" s="199">
        <v>0</v>
      </c>
      <c r="D10" s="199">
        <v>0</v>
      </c>
      <c r="E10" s="200">
        <v>50</v>
      </c>
      <c r="F10" s="199">
        <v>0</v>
      </c>
      <c r="G10" s="205">
        <f aca="true" t="shared" si="0" ref="G10:G25">SUM(B10:F10)</f>
        <v>51</v>
      </c>
    </row>
    <row r="11" spans="1:7" ht="12.75">
      <c r="A11" s="204" t="str">
        <f>'A-N° Sinies Denun'!A11</f>
        <v>Bci</v>
      </c>
      <c r="B11" s="199">
        <v>488</v>
      </c>
      <c r="C11" s="199">
        <v>15</v>
      </c>
      <c r="D11" s="199">
        <v>12</v>
      </c>
      <c r="E11" s="200">
        <v>17250</v>
      </c>
      <c r="F11" s="199">
        <v>0</v>
      </c>
      <c r="G11" s="205">
        <f t="shared" si="0"/>
        <v>17765</v>
      </c>
    </row>
    <row r="12" spans="1:7" ht="12.75">
      <c r="A12" s="204" t="str">
        <f>'A-N° Sinies Denun'!A12</f>
        <v>BNP PARIBAS CARDIF</v>
      </c>
      <c r="B12" s="199">
        <v>54</v>
      </c>
      <c r="C12" s="199">
        <v>0</v>
      </c>
      <c r="D12" s="199">
        <v>2</v>
      </c>
      <c r="E12" s="200">
        <v>1990</v>
      </c>
      <c r="F12" s="199">
        <v>263</v>
      </c>
      <c r="G12" s="205">
        <f t="shared" si="0"/>
        <v>2309</v>
      </c>
    </row>
    <row r="13" spans="1:7" ht="12.75">
      <c r="A13" s="204" t="str">
        <f>'A-N° Sinies Denun'!A13</f>
        <v>Chilena Consolidada</v>
      </c>
      <c r="B13" s="199">
        <v>34</v>
      </c>
      <c r="C13" s="199">
        <v>0</v>
      </c>
      <c r="D13" s="199">
        <v>0</v>
      </c>
      <c r="E13" s="200">
        <v>1190</v>
      </c>
      <c r="F13" s="199">
        <v>0</v>
      </c>
      <c r="G13" s="205">
        <f t="shared" si="0"/>
        <v>1224</v>
      </c>
    </row>
    <row r="14" spans="1:7" ht="12.75">
      <c r="A14" s="204" t="s">
        <v>96</v>
      </c>
      <c r="B14" s="199">
        <v>24</v>
      </c>
      <c r="C14" s="199">
        <v>0</v>
      </c>
      <c r="D14" s="199">
        <v>239</v>
      </c>
      <c r="E14" s="200">
        <v>0</v>
      </c>
      <c r="F14" s="199">
        <v>0</v>
      </c>
      <c r="G14" s="205">
        <f t="shared" si="0"/>
        <v>263</v>
      </c>
    </row>
    <row r="15" spans="1:7" ht="12.75">
      <c r="A15" s="204" t="str">
        <f>'A-N° Sinies Denun'!A15</f>
        <v>Consorcio Nacional</v>
      </c>
      <c r="B15" s="199">
        <v>139</v>
      </c>
      <c r="C15" s="199">
        <v>4</v>
      </c>
      <c r="D15" s="199">
        <v>7</v>
      </c>
      <c r="E15" s="200">
        <v>4871</v>
      </c>
      <c r="F15" s="199">
        <v>0</v>
      </c>
      <c r="G15" s="205">
        <f t="shared" si="0"/>
        <v>5021</v>
      </c>
    </row>
    <row r="16" spans="1:7" ht="12.75">
      <c r="A16" s="204" t="str">
        <f>'A-N° Sinies Denun'!A16</f>
        <v>Cruz Blanca</v>
      </c>
      <c r="B16" s="199">
        <v>102</v>
      </c>
      <c r="C16" s="199">
        <v>5</v>
      </c>
      <c r="D16" s="199">
        <v>0</v>
      </c>
      <c r="E16" s="200">
        <v>2083</v>
      </c>
      <c r="F16" s="199">
        <v>125</v>
      </c>
      <c r="G16" s="205">
        <f t="shared" si="0"/>
        <v>2315</v>
      </c>
    </row>
    <row r="17" spans="1:7" ht="12.75">
      <c r="A17" s="204" t="str">
        <f>'A-N° Sinies Denun'!A17</f>
        <v>HDI</v>
      </c>
      <c r="B17" s="199">
        <v>82</v>
      </c>
      <c r="C17" s="199">
        <v>7</v>
      </c>
      <c r="D17" s="199">
        <v>5</v>
      </c>
      <c r="E17" s="200">
        <v>3740</v>
      </c>
      <c r="F17" s="199">
        <v>0</v>
      </c>
      <c r="G17" s="205">
        <f t="shared" si="0"/>
        <v>3834</v>
      </c>
    </row>
    <row r="18" spans="1:7" ht="12.75">
      <c r="A18" s="204" t="str">
        <f>'A-N° Sinies Denun'!A18</f>
        <v>Liberty</v>
      </c>
      <c r="B18" s="199">
        <v>1</v>
      </c>
      <c r="C18" s="199">
        <v>0</v>
      </c>
      <c r="D18" s="199">
        <v>0</v>
      </c>
      <c r="E18" s="200">
        <v>46</v>
      </c>
      <c r="F18" s="199">
        <v>0</v>
      </c>
      <c r="G18" s="205">
        <f t="shared" si="0"/>
        <v>47</v>
      </c>
    </row>
    <row r="19" spans="1:7" ht="12.75">
      <c r="A19" s="204" t="str">
        <f>'A-N° Sinies Denun'!A19</f>
        <v>Mapfre</v>
      </c>
      <c r="B19" s="199">
        <v>306</v>
      </c>
      <c r="C19" s="199">
        <v>15</v>
      </c>
      <c r="D19" s="199">
        <v>9</v>
      </c>
      <c r="E19" s="200">
        <v>5700</v>
      </c>
      <c r="F19" s="199">
        <v>0</v>
      </c>
      <c r="G19" s="205">
        <f t="shared" si="0"/>
        <v>6030</v>
      </c>
    </row>
    <row r="20" spans="1:7" ht="12.75">
      <c r="A20" s="204" t="str">
        <f>'A-N° Sinies Denun'!A20</f>
        <v>Mutual de Seguros</v>
      </c>
      <c r="B20" s="199">
        <v>10</v>
      </c>
      <c r="C20" s="199">
        <v>2</v>
      </c>
      <c r="D20" s="199">
        <v>1</v>
      </c>
      <c r="E20" s="200">
        <v>351</v>
      </c>
      <c r="F20" s="199">
        <v>0</v>
      </c>
      <c r="G20" s="205">
        <f t="shared" si="0"/>
        <v>364</v>
      </c>
    </row>
    <row r="21" spans="1:7" ht="12.75">
      <c r="A21" s="204" t="str">
        <f>'A-N° Sinies Denun'!A21</f>
        <v>Penta Security</v>
      </c>
      <c r="B21" s="199">
        <v>361</v>
      </c>
      <c r="C21" s="199">
        <v>10</v>
      </c>
      <c r="D21" s="199">
        <v>5</v>
      </c>
      <c r="E21" s="200">
        <v>10305</v>
      </c>
      <c r="F21" s="199">
        <v>0</v>
      </c>
      <c r="G21" s="205">
        <f t="shared" si="0"/>
        <v>10681</v>
      </c>
    </row>
    <row r="22" spans="1:7" ht="12.75">
      <c r="A22" s="204" t="str">
        <f>'A-N° Sinies Denun'!A22</f>
        <v>Renta Nacional</v>
      </c>
      <c r="B22" s="199">
        <v>34</v>
      </c>
      <c r="C22" s="199">
        <v>1</v>
      </c>
      <c r="D22" s="199">
        <v>0</v>
      </c>
      <c r="E22" s="200">
        <v>521</v>
      </c>
      <c r="F22" s="199">
        <v>65</v>
      </c>
      <c r="G22" s="205">
        <f t="shared" si="0"/>
        <v>621</v>
      </c>
    </row>
    <row r="23" spans="1:7" ht="12.75">
      <c r="A23" s="204" t="str">
        <f>'A-N° Sinies Denun'!A23</f>
        <v>Suramericana</v>
      </c>
      <c r="B23" s="199">
        <v>76</v>
      </c>
      <c r="C23" s="199">
        <v>0</v>
      </c>
      <c r="D23" s="199">
        <v>0</v>
      </c>
      <c r="E23" s="200">
        <v>2075</v>
      </c>
      <c r="F23" s="199">
        <v>0</v>
      </c>
      <c r="G23" s="205">
        <f t="shared" si="0"/>
        <v>2151</v>
      </c>
    </row>
    <row r="24" spans="1:7" ht="12.75">
      <c r="A24" s="204" t="str">
        <f>'A-N° Sinies Denun'!A24</f>
        <v>SURA</v>
      </c>
      <c r="B24" s="199"/>
      <c r="C24" s="199"/>
      <c r="D24" s="199"/>
      <c r="E24" s="200"/>
      <c r="F24" s="199"/>
      <c r="G24" s="205">
        <f t="shared" si="0"/>
        <v>0</v>
      </c>
    </row>
    <row r="25" spans="1:7" ht="12.75">
      <c r="A25" s="204" t="str">
        <f>'A-N° Sinies Denun'!A25</f>
        <v>Zenit</v>
      </c>
      <c r="B25" s="199">
        <v>32</v>
      </c>
      <c r="C25" s="199">
        <v>0</v>
      </c>
      <c r="D25" s="199">
        <v>0</v>
      </c>
      <c r="E25" s="200">
        <v>338</v>
      </c>
      <c r="F25" s="199">
        <v>1056</v>
      </c>
      <c r="G25" s="205">
        <f t="shared" si="0"/>
        <v>1426</v>
      </c>
    </row>
    <row r="26" spans="1:10" ht="12.75">
      <c r="A26" s="27"/>
      <c r="B26" s="28"/>
      <c r="C26" s="29"/>
      <c r="D26" s="29"/>
      <c r="E26" s="30"/>
      <c r="F26" s="30"/>
      <c r="G26" s="99"/>
      <c r="H26" s="31"/>
      <c r="I26" s="32"/>
      <c r="J26" s="32"/>
    </row>
    <row r="27" spans="1:7" ht="12.75" customHeight="1">
      <c r="A27" s="119" t="s">
        <v>11</v>
      </c>
      <c r="B27" s="120">
        <f aca="true" t="shared" si="1" ref="B27:G27">SUM(B10:B25)</f>
        <v>1744</v>
      </c>
      <c r="C27" s="120">
        <f t="shared" si="1"/>
        <v>59</v>
      </c>
      <c r="D27" s="120">
        <f t="shared" si="1"/>
        <v>280</v>
      </c>
      <c r="E27" s="120">
        <f t="shared" si="1"/>
        <v>50510</v>
      </c>
      <c r="F27" s="120">
        <f t="shared" si="1"/>
        <v>1509</v>
      </c>
      <c r="G27" s="9">
        <f t="shared" si="1"/>
        <v>54102</v>
      </c>
    </row>
    <row r="28" spans="1:7" ht="15.75">
      <c r="A28" s="33"/>
      <c r="B28" s="34"/>
      <c r="C28" s="35"/>
      <c r="D28" s="35"/>
      <c r="E28" s="36"/>
      <c r="F28" s="36"/>
      <c r="G28" s="100"/>
    </row>
    <row r="29" ht="12.75">
      <c r="A29" s="13"/>
    </row>
    <row r="37" ht="12.75">
      <c r="I37" s="37"/>
    </row>
  </sheetData>
  <sheetProtection/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H100"/>
  <sheetViews>
    <sheetView zoomScalePageLayoutView="0" workbookViewId="0" topLeftCell="G1">
      <selection activeCell="I1" sqref="I1:P16384"/>
    </sheetView>
  </sheetViews>
  <sheetFormatPr defaultColWidth="11.421875" defaultRowHeight="12.75"/>
  <cols>
    <col min="1" max="1" width="22.421875" style="39" customWidth="1"/>
    <col min="2" max="2" width="12.421875" style="39" customWidth="1"/>
    <col min="3" max="3" width="20.57421875" style="39" customWidth="1"/>
    <col min="4" max="4" width="28.00390625" style="39" customWidth="1"/>
    <col min="5" max="5" width="25.7109375" style="101" customWidth="1"/>
    <col min="6" max="6" width="37.8515625" style="39" customWidth="1"/>
    <col min="7" max="7" width="35.140625" style="39" customWidth="1"/>
    <col min="8" max="8" width="35.140625" style="101" customWidth="1"/>
    <col min="9" max="16384" width="11.421875" style="39" customWidth="1"/>
  </cols>
  <sheetData>
    <row r="1" ht="12.75">
      <c r="A1" s="38"/>
    </row>
    <row r="3" ht="12.75">
      <c r="A3" s="89" t="s">
        <v>62</v>
      </c>
    </row>
    <row r="4" ht="12.75">
      <c r="A4" s="38"/>
    </row>
    <row r="5" spans="1:8" ht="12.75">
      <c r="A5" s="115" t="s">
        <v>31</v>
      </c>
      <c r="H5" s="105"/>
    </row>
    <row r="6" spans="1:2" ht="12.75">
      <c r="A6" s="112" t="s">
        <v>99</v>
      </c>
      <c r="B6" s="103"/>
    </row>
    <row r="7" spans="1:8" ht="12.75">
      <c r="A7" s="149"/>
      <c r="B7" s="150" t="s">
        <v>32</v>
      </c>
      <c r="C7" s="151"/>
      <c r="D7" s="152"/>
      <c r="E7" s="153"/>
      <c r="F7" s="154" t="s">
        <v>33</v>
      </c>
      <c r="G7" s="154" t="s">
        <v>34</v>
      </c>
      <c r="H7" s="155" t="s">
        <v>35</v>
      </c>
    </row>
    <row r="8" spans="1:8" ht="12.75">
      <c r="A8" s="156" t="s">
        <v>1</v>
      </c>
      <c r="B8" s="157" t="s">
        <v>16</v>
      </c>
      <c r="C8" s="158" t="s">
        <v>36</v>
      </c>
      <c r="D8" s="158" t="s">
        <v>37</v>
      </c>
      <c r="E8" s="158" t="s">
        <v>38</v>
      </c>
      <c r="F8" s="158" t="s">
        <v>39</v>
      </c>
      <c r="G8" s="157" t="s">
        <v>40</v>
      </c>
      <c r="H8" s="159" t="s">
        <v>41</v>
      </c>
    </row>
    <row r="9" spans="1:8" ht="12.75">
      <c r="A9" s="160"/>
      <c r="B9" s="161"/>
      <c r="C9" s="162"/>
      <c r="D9" s="163"/>
      <c r="E9" s="162" t="s">
        <v>42</v>
      </c>
      <c r="F9" s="162" t="s">
        <v>43</v>
      </c>
      <c r="G9" s="162" t="s">
        <v>44</v>
      </c>
      <c r="H9" s="164" t="s">
        <v>45</v>
      </c>
    </row>
    <row r="10" spans="1:8" ht="12.75">
      <c r="A10" s="206" t="str">
        <f>'A-N° Sinies Denun'!A10</f>
        <v>AIG</v>
      </c>
      <c r="B10" s="200">
        <v>7860</v>
      </c>
      <c r="C10" s="200">
        <v>0</v>
      </c>
      <c r="D10" s="200">
        <v>0</v>
      </c>
      <c r="E10" s="207">
        <f>SUM(B10:D10)</f>
        <v>7860</v>
      </c>
      <c r="F10" s="200">
        <v>21598</v>
      </c>
      <c r="G10" s="200">
        <v>0</v>
      </c>
      <c r="H10" s="208">
        <f>SUM(E10:G10)</f>
        <v>29458</v>
      </c>
    </row>
    <row r="11" spans="1:8" ht="12.75">
      <c r="A11" s="206" t="str">
        <f>'A-N° Sinies Denun'!A11</f>
        <v>Bci</v>
      </c>
      <c r="B11" s="200">
        <v>3928186</v>
      </c>
      <c r="C11" s="200">
        <v>67852</v>
      </c>
      <c r="D11" s="200">
        <v>259227</v>
      </c>
      <c r="E11" s="207">
        <f>SUM(B11:D11)</f>
        <v>4255265</v>
      </c>
      <c r="F11" s="200">
        <v>6891936</v>
      </c>
      <c r="G11" s="200">
        <v>5528</v>
      </c>
      <c r="H11" s="208">
        <f>SUM(E11:G11)</f>
        <v>11152729</v>
      </c>
    </row>
    <row r="12" spans="1:8" ht="12.75">
      <c r="A12" s="206" t="str">
        <f>'A-N° Sinies Denun'!A12</f>
        <v>BNP PARIBAS CARDIF</v>
      </c>
      <c r="B12" s="209">
        <v>413080</v>
      </c>
      <c r="C12" s="200">
        <v>9665</v>
      </c>
      <c r="D12" s="200">
        <v>0</v>
      </c>
      <c r="E12" s="207">
        <f aca="true" t="shared" si="0" ref="E12:E25">SUM(B12:D12)</f>
        <v>422745</v>
      </c>
      <c r="F12" s="200">
        <v>1233096</v>
      </c>
      <c r="G12" s="200">
        <v>0</v>
      </c>
      <c r="H12" s="208">
        <f aca="true" t="shared" si="1" ref="H12:H25">SUM(E12:G12)</f>
        <v>1655841</v>
      </c>
    </row>
    <row r="13" spans="1:8" ht="12.75">
      <c r="A13" s="206" t="str">
        <f>'A-N° Sinies Denun'!A13</f>
        <v>Chilena Consolidada</v>
      </c>
      <c r="B13" s="209">
        <v>289953</v>
      </c>
      <c r="C13" s="200">
        <v>2698</v>
      </c>
      <c r="D13" s="200">
        <v>15654</v>
      </c>
      <c r="E13" s="207">
        <f t="shared" si="0"/>
        <v>308305</v>
      </c>
      <c r="F13" s="200">
        <v>710782</v>
      </c>
      <c r="G13" s="200">
        <v>0</v>
      </c>
      <c r="H13" s="208">
        <f t="shared" si="1"/>
        <v>1019087</v>
      </c>
    </row>
    <row r="14" spans="1:8" ht="12.75">
      <c r="A14" s="206" t="str">
        <f>'A-N° Sinies Denun'!A14</f>
        <v>Chubb</v>
      </c>
      <c r="B14" s="209">
        <v>172238</v>
      </c>
      <c r="C14" s="200">
        <v>207255</v>
      </c>
      <c r="D14" s="200">
        <v>0</v>
      </c>
      <c r="E14" s="207">
        <f t="shared" si="0"/>
        <v>379493</v>
      </c>
      <c r="F14" s="200">
        <v>0</v>
      </c>
      <c r="G14" s="200">
        <v>0</v>
      </c>
      <c r="H14" s="208">
        <f t="shared" si="1"/>
        <v>379493</v>
      </c>
    </row>
    <row r="15" spans="1:8" ht="12.75">
      <c r="A15" s="206" t="str">
        <f>'A-N° Sinies Denun'!A15</f>
        <v>Consorcio Nacional</v>
      </c>
      <c r="B15" s="200">
        <v>1025222</v>
      </c>
      <c r="C15" s="200">
        <v>0</v>
      </c>
      <c r="D15" s="200">
        <v>0</v>
      </c>
      <c r="E15" s="207">
        <f t="shared" si="0"/>
        <v>1025222</v>
      </c>
      <c r="F15" s="200">
        <v>2701963</v>
      </c>
      <c r="G15" s="200">
        <v>0</v>
      </c>
      <c r="H15" s="208">
        <f t="shared" si="1"/>
        <v>3727185</v>
      </c>
    </row>
    <row r="16" spans="1:8" ht="12.75">
      <c r="A16" s="206" t="str">
        <f>'A-N° Sinies Denun'!A16</f>
        <v>Cruz Blanca</v>
      </c>
      <c r="B16" s="200">
        <v>710519</v>
      </c>
      <c r="C16" s="200">
        <v>0</v>
      </c>
      <c r="D16" s="200">
        <v>23297</v>
      </c>
      <c r="E16" s="207">
        <f t="shared" si="0"/>
        <v>733816</v>
      </c>
      <c r="F16" s="200">
        <v>1212039</v>
      </c>
      <c r="G16" s="200">
        <v>0</v>
      </c>
      <c r="H16" s="208">
        <f t="shared" si="1"/>
        <v>1945855</v>
      </c>
    </row>
    <row r="17" spans="1:8" ht="12.75">
      <c r="A17" s="206" t="str">
        <f>'A-N° Sinies Denun'!A17</f>
        <v>HDI</v>
      </c>
      <c r="B17" s="200">
        <v>604882</v>
      </c>
      <c r="C17" s="200">
        <v>31234</v>
      </c>
      <c r="D17" s="200">
        <v>57442</v>
      </c>
      <c r="E17" s="207">
        <f t="shared" si="0"/>
        <v>693558</v>
      </c>
      <c r="F17" s="200">
        <v>2058099</v>
      </c>
      <c r="G17" s="200">
        <v>0</v>
      </c>
      <c r="H17" s="208">
        <f t="shared" si="1"/>
        <v>2751657</v>
      </c>
    </row>
    <row r="18" spans="1:8" ht="12.75">
      <c r="A18" s="206" t="str">
        <f>'A-N° Sinies Denun'!A18</f>
        <v>Liberty</v>
      </c>
      <c r="B18" s="200">
        <v>0</v>
      </c>
      <c r="C18" s="200">
        <v>0</v>
      </c>
      <c r="D18" s="200">
        <v>0</v>
      </c>
      <c r="E18" s="207">
        <f t="shared" si="0"/>
        <v>0</v>
      </c>
      <c r="F18" s="200">
        <v>27334</v>
      </c>
      <c r="G18" s="200">
        <v>0</v>
      </c>
      <c r="H18" s="208">
        <f t="shared" si="1"/>
        <v>27334</v>
      </c>
    </row>
    <row r="19" spans="1:8" ht="12.75">
      <c r="A19" s="206" t="str">
        <f>'A-N° Sinies Denun'!A19</f>
        <v>Mapfre</v>
      </c>
      <c r="B19" s="200">
        <v>1095585</v>
      </c>
      <c r="C19" s="200">
        <v>14296</v>
      </c>
      <c r="D19" s="200">
        <v>78109</v>
      </c>
      <c r="E19" s="207">
        <f t="shared" si="0"/>
        <v>1187990</v>
      </c>
      <c r="F19" s="200">
        <v>2991720</v>
      </c>
      <c r="G19" s="200">
        <v>0</v>
      </c>
      <c r="H19" s="208">
        <f t="shared" si="1"/>
        <v>4179710</v>
      </c>
    </row>
    <row r="20" spans="1:8" ht="12.75">
      <c r="A20" s="206" t="str">
        <f>'A-N° Sinies Denun'!A20</f>
        <v>Mutual de Seguros</v>
      </c>
      <c r="B20" s="200">
        <v>43895</v>
      </c>
      <c r="C20" s="200">
        <v>2747</v>
      </c>
      <c r="D20" s="200">
        <v>23420</v>
      </c>
      <c r="E20" s="207">
        <f t="shared" si="0"/>
        <v>70062</v>
      </c>
      <c r="F20" s="200">
        <v>187974</v>
      </c>
      <c r="G20" s="200">
        <v>0</v>
      </c>
      <c r="H20" s="208">
        <f t="shared" si="1"/>
        <v>258036</v>
      </c>
    </row>
    <row r="21" spans="1:8" ht="12.75">
      <c r="A21" s="206" t="str">
        <f>'A-N° Sinies Denun'!A21</f>
        <v>Penta Security</v>
      </c>
      <c r="B21" s="200">
        <v>2562237</v>
      </c>
      <c r="C21" s="200">
        <v>94103</v>
      </c>
      <c r="D21" s="200">
        <v>178980</v>
      </c>
      <c r="E21" s="207">
        <f t="shared" si="0"/>
        <v>2835320</v>
      </c>
      <c r="F21" s="200">
        <v>4563567</v>
      </c>
      <c r="G21" s="200">
        <v>33905</v>
      </c>
      <c r="H21" s="208">
        <f t="shared" si="1"/>
        <v>7432792</v>
      </c>
    </row>
    <row r="22" spans="1:8" ht="12.75">
      <c r="A22" s="206" t="str">
        <f>'A-N° Sinies Denun'!A22</f>
        <v>Renta Nacional</v>
      </c>
      <c r="B22" s="200">
        <v>252884</v>
      </c>
      <c r="C22" s="200">
        <v>0</v>
      </c>
      <c r="D22" s="200">
        <v>0</v>
      </c>
      <c r="E22" s="207">
        <f t="shared" si="0"/>
        <v>252884</v>
      </c>
      <c r="F22" s="200">
        <v>253027</v>
      </c>
      <c r="G22" s="200">
        <v>0</v>
      </c>
      <c r="H22" s="208">
        <f t="shared" si="1"/>
        <v>505911</v>
      </c>
    </row>
    <row r="23" spans="1:8" ht="12.75">
      <c r="A23" s="206" t="str">
        <f>'A-N° Sinies Denun'!A23</f>
        <v>Suramericana</v>
      </c>
      <c r="B23" s="200">
        <v>538944</v>
      </c>
      <c r="C23" s="200">
        <v>6432</v>
      </c>
      <c r="D23" s="200">
        <v>23713</v>
      </c>
      <c r="E23" s="207">
        <f t="shared" si="0"/>
        <v>569089</v>
      </c>
      <c r="F23" s="200">
        <v>964001</v>
      </c>
      <c r="G23" s="200">
        <v>0</v>
      </c>
      <c r="H23" s="208">
        <f t="shared" si="1"/>
        <v>1533090</v>
      </c>
    </row>
    <row r="24" spans="1:8" ht="12.75">
      <c r="A24" s="206" t="str">
        <f>'A-N° Sinies Denun'!A24</f>
        <v>SURA</v>
      </c>
      <c r="B24" s="200"/>
      <c r="C24" s="200"/>
      <c r="D24" s="200"/>
      <c r="E24" s="207">
        <f t="shared" si="0"/>
        <v>0</v>
      </c>
      <c r="F24" s="200"/>
      <c r="G24" s="200"/>
      <c r="H24" s="208">
        <f t="shared" si="1"/>
        <v>0</v>
      </c>
    </row>
    <row r="25" spans="1:8" ht="12.75">
      <c r="A25" s="86" t="str">
        <f>'A-N° Sinies Denun'!A25</f>
        <v>Zenit</v>
      </c>
      <c r="B25" s="17">
        <v>153064</v>
      </c>
      <c r="C25" s="17">
        <v>0</v>
      </c>
      <c r="D25" s="17">
        <v>0</v>
      </c>
      <c r="E25" s="207">
        <f t="shared" si="0"/>
        <v>153064</v>
      </c>
      <c r="F25" s="17">
        <v>606519</v>
      </c>
      <c r="G25" s="17">
        <v>0</v>
      </c>
      <c r="H25" s="208">
        <f t="shared" si="1"/>
        <v>759583</v>
      </c>
    </row>
    <row r="26" spans="1:8" ht="12.75">
      <c r="A26" s="40"/>
      <c r="B26" s="41"/>
      <c r="C26" s="42"/>
      <c r="D26" s="42"/>
      <c r="E26" s="102"/>
      <c r="F26" s="43"/>
      <c r="G26" s="43"/>
      <c r="H26" s="106"/>
    </row>
    <row r="27" spans="1:8" s="104" customFormat="1" ht="12.75" customHeight="1">
      <c r="A27" s="121" t="s">
        <v>11</v>
      </c>
      <c r="B27" s="122">
        <f aca="true" t="shared" si="2" ref="B27:G27">SUM(B10:B25)</f>
        <v>11798549</v>
      </c>
      <c r="C27" s="122">
        <f t="shared" si="2"/>
        <v>436282</v>
      </c>
      <c r="D27" s="122">
        <f t="shared" si="2"/>
        <v>659842</v>
      </c>
      <c r="E27" s="122">
        <f t="shared" si="2"/>
        <v>12894673</v>
      </c>
      <c r="F27" s="122">
        <f t="shared" si="2"/>
        <v>24423655</v>
      </c>
      <c r="G27" s="122">
        <f t="shared" si="2"/>
        <v>39433</v>
      </c>
      <c r="H27" s="123">
        <f>SUM(H10:H25)</f>
        <v>37357761</v>
      </c>
    </row>
    <row r="28" spans="1:8" ht="15.75">
      <c r="A28" s="225"/>
      <c r="B28" s="226"/>
      <c r="C28" s="227"/>
      <c r="D28" s="227"/>
      <c r="E28" s="228"/>
      <c r="F28" s="229"/>
      <c r="G28" s="229"/>
      <c r="H28" s="230"/>
    </row>
    <row r="29" spans="1:8" ht="15.75">
      <c r="A29" s="217"/>
      <c r="B29" s="218"/>
      <c r="C29" s="219"/>
      <c r="D29" s="219"/>
      <c r="E29" s="220"/>
      <c r="F29" s="221"/>
      <c r="G29" s="221"/>
      <c r="H29" s="220"/>
    </row>
    <row r="30" ht="12.75">
      <c r="E30" s="39"/>
    </row>
    <row r="31" ht="12.75">
      <c r="E31" s="39"/>
    </row>
    <row r="32" ht="12.75">
      <c r="E32" s="39"/>
    </row>
    <row r="33" ht="12.75">
      <c r="E33" s="39"/>
    </row>
    <row r="34" ht="12.75">
      <c r="E34" s="39"/>
    </row>
    <row r="35" ht="12.75">
      <c r="E35" s="39"/>
    </row>
    <row r="36" ht="12.75">
      <c r="E36" s="39"/>
    </row>
    <row r="37" ht="12.75">
      <c r="E37" s="39"/>
    </row>
    <row r="38" ht="12.75">
      <c r="E38" s="39"/>
    </row>
    <row r="39" ht="12.75">
      <c r="E39" s="39"/>
    </row>
    <row r="40" ht="12.75">
      <c r="E40" s="39"/>
    </row>
    <row r="41" ht="12.75">
      <c r="E41" s="39"/>
    </row>
    <row r="42" ht="12.75">
      <c r="E42" s="39"/>
    </row>
    <row r="43" ht="12.75">
      <c r="E43" s="39"/>
    </row>
    <row r="44" ht="12.75">
      <c r="E44" s="39"/>
    </row>
    <row r="45" ht="12.75">
      <c r="E45" s="39"/>
    </row>
    <row r="46" ht="12.75">
      <c r="E46" s="39"/>
    </row>
    <row r="47" ht="12.75">
      <c r="E47" s="39"/>
    </row>
    <row r="48" ht="12.75">
      <c r="E48" s="39"/>
    </row>
    <row r="49" ht="12.75">
      <c r="E49" s="39"/>
    </row>
    <row r="50" ht="12.75">
      <c r="E50" s="39"/>
    </row>
    <row r="51" ht="12.75">
      <c r="E51" s="39"/>
    </row>
    <row r="52" ht="12.75">
      <c r="E52" s="39"/>
    </row>
    <row r="53" ht="12.75">
      <c r="E53" s="39"/>
    </row>
    <row r="54" ht="12.75">
      <c r="E54" s="39"/>
    </row>
    <row r="55" ht="12.75">
      <c r="E55" s="39"/>
    </row>
    <row r="56" ht="12.75">
      <c r="E56" s="39"/>
    </row>
    <row r="57" ht="12.75">
      <c r="E57" s="39"/>
    </row>
    <row r="58" ht="12.75">
      <c r="E58" s="39"/>
    </row>
    <row r="59" ht="12.75">
      <c r="E59" s="39"/>
    </row>
    <row r="60" ht="12.75">
      <c r="E60" s="39"/>
    </row>
    <row r="61" ht="12.75">
      <c r="E61" s="39"/>
    </row>
    <row r="62" ht="12.75">
      <c r="E62" s="39"/>
    </row>
    <row r="63" ht="12.75">
      <c r="E63" s="39"/>
    </row>
    <row r="64" ht="12.75">
      <c r="E64" s="39"/>
    </row>
    <row r="65" ht="12.75">
      <c r="E65" s="39"/>
    </row>
    <row r="66" ht="12.75">
      <c r="E66" s="39"/>
    </row>
    <row r="67" ht="12.75">
      <c r="E67" s="39"/>
    </row>
    <row r="68" ht="12.75">
      <c r="E68" s="39"/>
    </row>
    <row r="69" ht="12.75">
      <c r="E69" s="39"/>
    </row>
    <row r="70" ht="12.75">
      <c r="E70" s="39"/>
    </row>
    <row r="71" ht="12.75">
      <c r="E71" s="39"/>
    </row>
    <row r="72" ht="12.75">
      <c r="E72" s="39"/>
    </row>
    <row r="73" ht="12.75">
      <c r="E73" s="39"/>
    </row>
    <row r="74" ht="12.75">
      <c r="E74" s="39"/>
    </row>
    <row r="75" ht="12.75">
      <c r="E75" s="39"/>
    </row>
    <row r="76" ht="12.75">
      <c r="E76" s="39"/>
    </row>
    <row r="77" ht="12.75">
      <c r="E77" s="39"/>
    </row>
    <row r="78" ht="12.75">
      <c r="E78" s="39"/>
    </row>
    <row r="79" ht="12.75">
      <c r="E79" s="39"/>
    </row>
    <row r="80" ht="12.75">
      <c r="E80" s="39"/>
    </row>
    <row r="81" ht="12.75">
      <c r="E81" s="39"/>
    </row>
    <row r="82" ht="12.75">
      <c r="E82" s="39"/>
    </row>
    <row r="83" ht="12.75">
      <c r="E83" s="39"/>
    </row>
    <row r="84" ht="12.75">
      <c r="E84" s="39"/>
    </row>
    <row r="85" ht="12.75">
      <c r="E85" s="39"/>
    </row>
    <row r="86" ht="12.75">
      <c r="E86" s="39"/>
    </row>
    <row r="87" ht="12.75">
      <c r="E87" s="39"/>
    </row>
    <row r="88" ht="12.75">
      <c r="E88" s="39"/>
    </row>
    <row r="89" ht="12.75">
      <c r="E89" s="39"/>
    </row>
    <row r="90" ht="12.75">
      <c r="E90" s="39"/>
    </row>
    <row r="91" ht="12.75">
      <c r="E91" s="39"/>
    </row>
    <row r="92" ht="12.75">
      <c r="E92" s="39"/>
    </row>
    <row r="93" ht="12.75">
      <c r="E93" s="39"/>
    </row>
    <row r="94" ht="12.75">
      <c r="E94" s="39"/>
    </row>
    <row r="95" ht="12.75">
      <c r="E95" s="39"/>
    </row>
    <row r="96" ht="12.75">
      <c r="E96" s="39"/>
    </row>
    <row r="97" ht="12.75">
      <c r="E97" s="39"/>
    </row>
    <row r="98" ht="12.75">
      <c r="E98" s="39"/>
    </row>
    <row r="99" ht="12.75">
      <c r="E99" s="39"/>
    </row>
    <row r="100" ht="12.75">
      <c r="E100" s="39"/>
    </row>
  </sheetData>
  <sheetProtection/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G31"/>
  <sheetViews>
    <sheetView zoomScalePageLayoutView="0" workbookViewId="0" topLeftCell="D1">
      <selection activeCell="I1" sqref="I1:I16384"/>
    </sheetView>
  </sheetViews>
  <sheetFormatPr defaultColWidth="11.421875" defaultRowHeight="12.75"/>
  <cols>
    <col min="1" max="1" width="22.421875" style="0" customWidth="1"/>
    <col min="2" max="2" width="12.421875" style="0" customWidth="1"/>
    <col min="3" max="3" width="36.140625" style="0" customWidth="1"/>
    <col min="4" max="4" width="38.57421875" style="0" customWidth="1"/>
    <col min="5" max="5" width="41.28125" style="0" customWidth="1"/>
    <col min="6" max="6" width="36.7109375" style="0" customWidth="1"/>
    <col min="7" max="7" width="37.421875" style="0" customWidth="1"/>
    <col min="8" max="8" width="37.421875" style="0" bestFit="1" customWidth="1"/>
  </cols>
  <sheetData>
    <row r="3" ht="12.75">
      <c r="A3" s="89" t="s">
        <v>62</v>
      </c>
    </row>
    <row r="4" spans="1:6" ht="12.75">
      <c r="A4" s="38"/>
      <c r="B4" s="39"/>
      <c r="C4" s="39"/>
      <c r="D4" s="39"/>
      <c r="E4" s="101"/>
      <c r="F4" s="39"/>
    </row>
    <row r="5" spans="1:6" ht="12.75">
      <c r="A5" s="115" t="s">
        <v>46</v>
      </c>
      <c r="B5" s="39"/>
      <c r="C5" s="39"/>
      <c r="D5" s="39"/>
      <c r="E5" s="101"/>
      <c r="F5" s="39"/>
    </row>
    <row r="6" spans="1:6" ht="12.75">
      <c r="A6" s="112" t="str">
        <f>'D-Sinies Pag Direc'!A6</f>
        <v>      (entre el 1 de enero y 31 de diciembre+ de 2016, montos expresados en miles de pesos de diciembre de 2016)</v>
      </c>
      <c r="B6" s="103"/>
      <c r="C6" s="39"/>
      <c r="D6" s="39"/>
      <c r="E6" s="101"/>
      <c r="F6" s="39"/>
    </row>
    <row r="7" spans="1:6" ht="12.75">
      <c r="A7" s="149"/>
      <c r="B7" s="234" t="s">
        <v>78</v>
      </c>
      <c r="C7" s="235"/>
      <c r="D7" s="154" t="s">
        <v>48</v>
      </c>
      <c r="E7" s="154" t="s">
        <v>49</v>
      </c>
      <c r="F7" s="155" t="s">
        <v>50</v>
      </c>
    </row>
    <row r="8" spans="1:6" ht="12.75">
      <c r="A8" s="156" t="s">
        <v>1</v>
      </c>
      <c r="B8" s="158" t="s">
        <v>51</v>
      </c>
      <c r="C8" s="158" t="s">
        <v>52</v>
      </c>
      <c r="D8" s="165" t="s">
        <v>79</v>
      </c>
      <c r="E8" s="165" t="s">
        <v>53</v>
      </c>
      <c r="F8" s="166" t="s">
        <v>54</v>
      </c>
    </row>
    <row r="9" spans="1:6" ht="12.75">
      <c r="A9" s="156"/>
      <c r="B9" s="167"/>
      <c r="C9" s="168"/>
      <c r="D9" s="165" t="s">
        <v>80</v>
      </c>
      <c r="E9" s="157" t="s">
        <v>55</v>
      </c>
      <c r="F9" s="166" t="s">
        <v>56</v>
      </c>
    </row>
    <row r="10" spans="1:6" ht="12.75">
      <c r="A10" s="160"/>
      <c r="B10" s="162" t="s">
        <v>57</v>
      </c>
      <c r="C10" s="162" t="s">
        <v>58</v>
      </c>
      <c r="D10" s="162" t="s">
        <v>59</v>
      </c>
      <c r="E10" s="162" t="s">
        <v>60</v>
      </c>
      <c r="F10" s="164" t="s">
        <v>61</v>
      </c>
    </row>
    <row r="11" spans="1:7" ht="12.75">
      <c r="A11" s="196" t="str">
        <f>'D-Sinies Pag Direc'!A10</f>
        <v>AIG</v>
      </c>
      <c r="B11" s="197">
        <f>'D-Sinies Pag Direc'!H10</f>
        <v>29458</v>
      </c>
      <c r="C11" s="88">
        <v>0</v>
      </c>
      <c r="D11" s="88">
        <v>208</v>
      </c>
      <c r="E11" s="88">
        <v>154</v>
      </c>
      <c r="F11" s="198">
        <f aca="true" t="shared" si="0" ref="F11:F16">SUM(B11:D11)-E11</f>
        <v>29512</v>
      </c>
      <c r="G11" s="170"/>
    </row>
    <row r="12" spans="1:7" ht="12.75">
      <c r="A12" s="85" t="str">
        <f>'D-Sinies Pag Direc'!A11</f>
        <v>Bci</v>
      </c>
      <c r="B12" s="125">
        <f>'D-Sinies Pag Direc'!H11</f>
        <v>11152729</v>
      </c>
      <c r="C12" s="17">
        <v>1080284</v>
      </c>
      <c r="D12" s="17">
        <v>2221376</v>
      </c>
      <c r="E12" s="17">
        <v>1269177</v>
      </c>
      <c r="F12" s="108">
        <f t="shared" si="0"/>
        <v>13185212</v>
      </c>
      <c r="G12" s="170"/>
    </row>
    <row r="13" spans="1:7" ht="12.75">
      <c r="A13" s="85" t="str">
        <f>'D-Sinies Pag Direc'!A12</f>
        <v>BNP PARIBAS CARDIF</v>
      </c>
      <c r="B13" s="125">
        <f>'D-Sinies Pag Direc'!H12</f>
        <v>1655841</v>
      </c>
      <c r="C13" s="17">
        <v>268821</v>
      </c>
      <c r="D13" s="17">
        <v>526062</v>
      </c>
      <c r="E13" s="17">
        <v>99335</v>
      </c>
      <c r="F13" s="108">
        <f t="shared" si="0"/>
        <v>2351389</v>
      </c>
      <c r="G13" s="170"/>
    </row>
    <row r="14" spans="1:7" ht="12.75">
      <c r="A14" s="85" t="str">
        <f>'D-Sinies Pag Direc'!A13</f>
        <v>Chilena Consolidada</v>
      </c>
      <c r="B14" s="125">
        <f>'D-Sinies Pag Direc'!H13</f>
        <v>1019087</v>
      </c>
      <c r="C14" s="17">
        <v>127552</v>
      </c>
      <c r="D14" s="17">
        <v>72850</v>
      </c>
      <c r="E14" s="17">
        <v>422944</v>
      </c>
      <c r="F14" s="108">
        <f t="shared" si="0"/>
        <v>796545</v>
      </c>
      <c r="G14" s="170"/>
    </row>
    <row r="15" spans="1:7" ht="12.75">
      <c r="A15" s="85" t="str">
        <f>'D-Sinies Pag Direc'!A14</f>
        <v>Chubb</v>
      </c>
      <c r="B15" s="125">
        <f>'D-Sinies Pag Direc'!H14</f>
        <v>379493</v>
      </c>
      <c r="C15" s="17">
        <v>76005</v>
      </c>
      <c r="D15" s="17">
        <v>6022</v>
      </c>
      <c r="E15" s="17">
        <v>23737</v>
      </c>
      <c r="F15" s="108">
        <f t="shared" si="0"/>
        <v>437783</v>
      </c>
      <c r="G15" s="170"/>
    </row>
    <row r="16" spans="1:7" ht="12.75">
      <c r="A16" s="85" t="str">
        <f>'D-Sinies Pag Direc'!A15</f>
        <v>Consorcio Nacional</v>
      </c>
      <c r="B16" s="125">
        <f>'D-Sinies Pag Direc'!H15</f>
        <v>3727185</v>
      </c>
      <c r="C16" s="17">
        <v>406171</v>
      </c>
      <c r="D16" s="17">
        <v>949602</v>
      </c>
      <c r="E16" s="17">
        <v>526845</v>
      </c>
      <c r="F16" s="108">
        <f t="shared" si="0"/>
        <v>4556113</v>
      </c>
      <c r="G16" s="170"/>
    </row>
    <row r="17" spans="1:7" ht="12.75">
      <c r="A17" s="85" t="str">
        <f>'D-Sinies Pag Direc'!A16</f>
        <v>Cruz Blanca</v>
      </c>
      <c r="B17" s="125">
        <f>'D-Sinies Pag Direc'!H16</f>
        <v>1945855</v>
      </c>
      <c r="C17" s="17">
        <v>95123</v>
      </c>
      <c r="D17" s="17">
        <v>717088</v>
      </c>
      <c r="E17" s="17">
        <v>392457</v>
      </c>
      <c r="F17" s="108">
        <f aca="true" t="shared" si="1" ref="F17:F26">SUM(B17:D17)-E17</f>
        <v>2365609</v>
      </c>
      <c r="G17" s="170"/>
    </row>
    <row r="18" spans="1:7" ht="12.75">
      <c r="A18" s="196" t="str">
        <f>'D-Sinies Pag Direc'!A17</f>
        <v>HDI</v>
      </c>
      <c r="B18" s="197">
        <f>'D-Sinies Pag Direc'!H17</f>
        <v>2751657</v>
      </c>
      <c r="C18" s="88">
        <v>2588620</v>
      </c>
      <c r="D18" s="88">
        <v>455213</v>
      </c>
      <c r="E18" s="88">
        <v>2146513</v>
      </c>
      <c r="F18" s="198">
        <f t="shared" si="1"/>
        <v>3648977</v>
      </c>
      <c r="G18" s="170"/>
    </row>
    <row r="19" spans="1:7" ht="12.75">
      <c r="A19" s="85" t="str">
        <f>'D-Sinies Pag Direc'!A18</f>
        <v>Liberty</v>
      </c>
      <c r="B19" s="125">
        <f>'D-Sinies Pag Direc'!H18</f>
        <v>27334</v>
      </c>
      <c r="C19" s="17">
        <v>11444</v>
      </c>
      <c r="D19" s="17">
        <v>1264</v>
      </c>
      <c r="E19" s="17">
        <v>5774</v>
      </c>
      <c r="F19" s="108">
        <f t="shared" si="1"/>
        <v>34268</v>
      </c>
      <c r="G19" s="170"/>
    </row>
    <row r="20" spans="1:7" ht="12.75">
      <c r="A20" s="85" t="str">
        <f>'D-Sinies Pag Direc'!A19</f>
        <v>Mapfre</v>
      </c>
      <c r="B20" s="125">
        <f>'D-Sinies Pag Direc'!H19</f>
        <v>4179710</v>
      </c>
      <c r="C20" s="17">
        <v>980697</v>
      </c>
      <c r="D20" s="17">
        <v>556880</v>
      </c>
      <c r="E20" s="17">
        <v>1456818</v>
      </c>
      <c r="F20" s="108">
        <f t="shared" si="1"/>
        <v>4260469</v>
      </c>
      <c r="G20" s="170"/>
    </row>
    <row r="21" spans="1:7" ht="12.75">
      <c r="A21" s="85" t="str">
        <f>'D-Sinies Pag Direc'!A20</f>
        <v>Mutual de Seguros</v>
      </c>
      <c r="B21" s="125">
        <f>'D-Sinies Pag Direc'!H20</f>
        <v>258036</v>
      </c>
      <c r="C21" s="17">
        <v>96903</v>
      </c>
      <c r="D21" s="17">
        <v>48257</v>
      </c>
      <c r="E21" s="17">
        <v>29758</v>
      </c>
      <c r="F21" s="108">
        <f t="shared" si="1"/>
        <v>373438</v>
      </c>
      <c r="G21" s="170"/>
    </row>
    <row r="22" spans="1:7" ht="12.75">
      <c r="A22" s="85" t="str">
        <f>'D-Sinies Pag Direc'!A21</f>
        <v>Penta Security</v>
      </c>
      <c r="B22" s="125">
        <f>'D-Sinies Pag Direc'!H21</f>
        <v>7432792</v>
      </c>
      <c r="C22" s="17">
        <v>1231917</v>
      </c>
      <c r="D22" s="17">
        <v>1815928</v>
      </c>
      <c r="E22" s="17">
        <v>983829</v>
      </c>
      <c r="F22" s="108">
        <f t="shared" si="1"/>
        <v>9496808</v>
      </c>
      <c r="G22" s="170"/>
    </row>
    <row r="23" spans="1:7" ht="12.75">
      <c r="A23" s="85" t="str">
        <f>'D-Sinies Pag Direc'!A22</f>
        <v>Renta Nacional</v>
      </c>
      <c r="B23" s="125">
        <f>'D-Sinies Pag Direc'!H22</f>
        <v>505911</v>
      </c>
      <c r="C23" s="17">
        <v>130244</v>
      </c>
      <c r="D23" s="17">
        <v>219811</v>
      </c>
      <c r="E23" s="17">
        <v>43656</v>
      </c>
      <c r="F23" s="108">
        <f t="shared" si="1"/>
        <v>812310</v>
      </c>
      <c r="G23" s="170"/>
    </row>
    <row r="24" spans="1:7" ht="12.75">
      <c r="A24" s="85" t="str">
        <f>'D-Sinies Pag Direc'!A23</f>
        <v>Suramericana</v>
      </c>
      <c r="B24" s="125">
        <f>'D-Sinies Pag Direc'!H23</f>
        <v>1533090</v>
      </c>
      <c r="C24" s="17">
        <v>383593</v>
      </c>
      <c r="D24" s="17">
        <v>255356</v>
      </c>
      <c r="E24" s="17">
        <v>294609</v>
      </c>
      <c r="F24" s="108">
        <f t="shared" si="1"/>
        <v>1877430</v>
      </c>
      <c r="G24" s="170"/>
    </row>
    <row r="25" spans="1:7" ht="12.75">
      <c r="A25" s="85" t="str">
        <f>'D-Sinies Pag Direc'!A24</f>
        <v>SURA</v>
      </c>
      <c r="B25" s="125">
        <f>'D-Sinies Pag Direc'!H24</f>
        <v>0</v>
      </c>
      <c r="C25" s="17"/>
      <c r="D25" s="17"/>
      <c r="E25" s="17"/>
      <c r="F25" s="108">
        <f t="shared" si="1"/>
        <v>0</v>
      </c>
      <c r="G25" s="170"/>
    </row>
    <row r="26" spans="1:7" ht="12.75">
      <c r="A26" s="85" t="str">
        <f>'D-Sinies Pag Direc'!A25</f>
        <v>Zenit</v>
      </c>
      <c r="B26" s="125">
        <f>'D-Sinies Pag Direc'!H25</f>
        <v>759583</v>
      </c>
      <c r="C26" s="17">
        <v>67328</v>
      </c>
      <c r="D26" s="17">
        <v>189151</v>
      </c>
      <c r="E26" s="17">
        <v>57338</v>
      </c>
      <c r="F26" s="108">
        <f t="shared" si="1"/>
        <v>958724</v>
      </c>
      <c r="G26" s="170"/>
    </row>
    <row r="27" spans="1:6" ht="12.75">
      <c r="A27" s="40"/>
      <c r="B27" s="41"/>
      <c r="C27" s="42"/>
      <c r="D27" s="42"/>
      <c r="E27" s="42"/>
      <c r="F27" s="106"/>
    </row>
    <row r="28" spans="1:6" ht="12.75">
      <c r="A28" s="124" t="s">
        <v>11</v>
      </c>
      <c r="B28" s="125">
        <f>SUM(B11:B26)</f>
        <v>37357761</v>
      </c>
      <c r="C28" s="125">
        <f>SUM(C11:C26)</f>
        <v>7544702</v>
      </c>
      <c r="D28" s="125">
        <f>SUM(D11:D26)</f>
        <v>8035068</v>
      </c>
      <c r="E28" s="125">
        <f>SUM(E11:E26)</f>
        <v>7752944</v>
      </c>
      <c r="F28" s="3">
        <f>+B28+C28+D28-E28</f>
        <v>45184587</v>
      </c>
    </row>
    <row r="29" spans="1:6" ht="15.75">
      <c r="A29" s="44"/>
      <c r="B29" s="45"/>
      <c r="C29" s="46"/>
      <c r="D29" s="46"/>
      <c r="E29" s="46"/>
      <c r="F29" s="107"/>
    </row>
    <row r="31" spans="1:7" ht="12.75">
      <c r="A31" s="39"/>
      <c r="B31" s="24"/>
      <c r="C31" s="16"/>
      <c r="D31" s="16"/>
      <c r="E31" s="94"/>
      <c r="F31" s="26"/>
      <c r="G31" s="98"/>
    </row>
  </sheetData>
  <sheetProtection/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41"/>
  <sheetViews>
    <sheetView zoomScalePageLayoutView="0" workbookViewId="0" topLeftCell="G4">
      <selection activeCell="J1" sqref="J1:J16384"/>
    </sheetView>
  </sheetViews>
  <sheetFormatPr defaultColWidth="11.421875" defaultRowHeight="12.75"/>
  <cols>
    <col min="1" max="1" width="21.28125" style="48" customWidth="1"/>
    <col min="2" max="2" width="25.00390625" style="48" customWidth="1"/>
    <col min="3" max="9" width="38.28125" style="48" customWidth="1"/>
    <col min="10" max="10" width="38.28125" style="48" bestFit="1" customWidth="1"/>
    <col min="11" max="11" width="11.57421875" style="48" customWidth="1"/>
    <col min="12" max="18" width="38.28125" style="48" bestFit="1" customWidth="1"/>
    <col min="19" max="19" width="29.7109375" style="48" bestFit="1" customWidth="1"/>
    <col min="20" max="20" width="23.57421875" style="48" bestFit="1" customWidth="1"/>
    <col min="21" max="16384" width="11.421875" style="48" customWidth="1"/>
  </cols>
  <sheetData>
    <row r="1" ht="12.75">
      <c r="A1" s="47"/>
    </row>
    <row r="3" ht="12.75">
      <c r="A3" s="89" t="s">
        <v>62</v>
      </c>
    </row>
    <row r="4" ht="12.75">
      <c r="A4" s="47"/>
    </row>
    <row r="5" spans="1:9" ht="12.75">
      <c r="A5" s="49" t="s">
        <v>0</v>
      </c>
      <c r="B5" s="50"/>
      <c r="C5" s="50"/>
      <c r="E5" s="50"/>
      <c r="F5" s="50"/>
      <c r="G5" s="50"/>
      <c r="H5" s="50"/>
      <c r="I5" s="50"/>
    </row>
    <row r="6" spans="1:9" ht="12.75">
      <c r="A6" s="2" t="str">
        <f>'A-N° Sinies Denun'!$A$6</f>
        <v>      (entre el 1 de enero y  31 de diciembre 2016)</v>
      </c>
      <c r="B6" s="51"/>
      <c r="C6" s="50"/>
      <c r="D6" s="50"/>
      <c r="E6" s="50"/>
      <c r="F6" s="50"/>
      <c r="G6" s="50"/>
      <c r="H6" s="50"/>
      <c r="I6" s="50"/>
    </row>
    <row r="7" spans="1:9" ht="12.75">
      <c r="A7" s="52"/>
      <c r="B7" s="53"/>
      <c r="C7" s="54"/>
      <c r="D7" s="54"/>
      <c r="E7" s="54"/>
      <c r="F7" s="54"/>
      <c r="G7" s="54"/>
      <c r="H7" s="54"/>
      <c r="I7" s="55"/>
    </row>
    <row r="8" spans="1:9" ht="12.75">
      <c r="A8" s="56" t="s">
        <v>1</v>
      </c>
      <c r="B8" s="57" t="s">
        <v>2</v>
      </c>
      <c r="C8" s="57" t="s">
        <v>3</v>
      </c>
      <c r="D8" s="57" t="s">
        <v>4</v>
      </c>
      <c r="E8" s="57" t="s">
        <v>5</v>
      </c>
      <c r="F8" s="87" t="s">
        <v>85</v>
      </c>
      <c r="G8" s="57" t="s">
        <v>6</v>
      </c>
      <c r="H8" s="57" t="s">
        <v>7</v>
      </c>
      <c r="I8" s="58" t="s">
        <v>8</v>
      </c>
    </row>
    <row r="9" spans="1:11" ht="12.75">
      <c r="A9" s="59"/>
      <c r="B9" s="60"/>
      <c r="C9" s="60"/>
      <c r="D9" s="60"/>
      <c r="E9" s="60"/>
      <c r="F9" s="60"/>
      <c r="G9" s="60"/>
      <c r="H9" s="60"/>
      <c r="I9" s="61"/>
      <c r="J9" s="222"/>
      <c r="K9" s="222"/>
    </row>
    <row r="10" spans="1:11" ht="12.75">
      <c r="A10" s="86" t="str">
        <f>'A-N° Sinies Denun'!A10</f>
        <v>AIG</v>
      </c>
      <c r="B10" s="216">
        <v>8</v>
      </c>
      <c r="C10" s="216"/>
      <c r="D10" s="17"/>
      <c r="E10" s="17"/>
      <c r="F10" s="17"/>
      <c r="G10" s="174"/>
      <c r="H10" s="17"/>
      <c r="I10" s="4">
        <f>SUM(B10:H10)</f>
        <v>8</v>
      </c>
      <c r="J10" s="62"/>
      <c r="K10" s="62"/>
    </row>
    <row r="11" spans="1:11" ht="12.75">
      <c r="A11" s="86" t="str">
        <f>'A-N° Sinies Denun'!A11</f>
        <v>Bci</v>
      </c>
      <c r="B11" s="216">
        <v>675146</v>
      </c>
      <c r="C11" s="216">
        <v>348204</v>
      </c>
      <c r="D11" s="216">
        <v>33291</v>
      </c>
      <c r="E11" s="216">
        <v>24811</v>
      </c>
      <c r="F11" s="216">
        <v>27309</v>
      </c>
      <c r="G11" s="216">
        <v>29358</v>
      </c>
      <c r="H11" s="216">
        <v>40111</v>
      </c>
      <c r="I11" s="4">
        <f aca="true" t="shared" si="0" ref="I11:I25">SUM(B11:H11)</f>
        <v>1178230</v>
      </c>
      <c r="J11" s="62"/>
      <c r="K11" s="62"/>
    </row>
    <row r="12" spans="1:11" ht="12.75">
      <c r="A12" s="86" t="str">
        <f>'A-N° Sinies Denun'!A12</f>
        <v>BNP PARIBAS CARDIF</v>
      </c>
      <c r="B12" s="216">
        <v>184802</v>
      </c>
      <c r="C12" s="216">
        <v>8990</v>
      </c>
      <c r="D12" s="216">
        <v>0</v>
      </c>
      <c r="E12" s="216">
        <v>0</v>
      </c>
      <c r="F12" s="216">
        <v>38574</v>
      </c>
      <c r="G12" s="216">
        <v>0</v>
      </c>
      <c r="H12" s="216">
        <v>4898</v>
      </c>
      <c r="I12" s="4">
        <f t="shared" si="0"/>
        <v>237264</v>
      </c>
      <c r="J12" s="62"/>
      <c r="K12" s="62"/>
    </row>
    <row r="13" spans="1:11" ht="12.75">
      <c r="A13" s="86" t="str">
        <f>'A-N° Sinies Denun'!A13</f>
        <v>Chilena Consolidada</v>
      </c>
      <c r="B13" s="216">
        <v>36861</v>
      </c>
      <c r="C13" s="216">
        <v>28357</v>
      </c>
      <c r="D13" s="216">
        <v>1386</v>
      </c>
      <c r="E13" s="216">
        <v>31</v>
      </c>
      <c r="F13" s="216">
        <v>14337</v>
      </c>
      <c r="G13" s="216">
        <v>203</v>
      </c>
      <c r="H13" s="216">
        <v>2897</v>
      </c>
      <c r="I13" s="4">
        <f t="shared" si="0"/>
        <v>84072</v>
      </c>
      <c r="J13" s="62"/>
      <c r="K13" s="62"/>
    </row>
    <row r="14" spans="1:11" s="172" customFormat="1" ht="12.75">
      <c r="A14" s="223" t="str">
        <f>'A-N° Sinies Denun'!A14</f>
        <v>Chubb</v>
      </c>
      <c r="B14" s="216">
        <v>0</v>
      </c>
      <c r="C14" s="216">
        <v>0</v>
      </c>
      <c r="D14" s="216">
        <v>0</v>
      </c>
      <c r="E14" s="216">
        <v>1583</v>
      </c>
      <c r="F14" s="216">
        <v>0</v>
      </c>
      <c r="G14" s="216">
        <v>0</v>
      </c>
      <c r="H14" s="216">
        <v>0</v>
      </c>
      <c r="I14" s="224">
        <f t="shared" si="0"/>
        <v>1583</v>
      </c>
      <c r="J14" s="169"/>
      <c r="K14" s="169"/>
    </row>
    <row r="15" spans="1:11" ht="12.75">
      <c r="A15" s="86" t="str">
        <f>'A-N° Sinies Denun'!A15</f>
        <v>Consorcio Nacional</v>
      </c>
      <c r="B15" s="216">
        <v>322108</v>
      </c>
      <c r="C15" s="216">
        <v>101457</v>
      </c>
      <c r="D15" s="216">
        <v>7445</v>
      </c>
      <c r="E15" s="216">
        <v>7511</v>
      </c>
      <c r="F15" s="216">
        <v>32704</v>
      </c>
      <c r="G15" s="216">
        <v>7431</v>
      </c>
      <c r="H15" s="216">
        <v>6362</v>
      </c>
      <c r="I15" s="4">
        <f t="shared" si="0"/>
        <v>485018</v>
      </c>
      <c r="J15" s="62"/>
      <c r="K15" s="62"/>
    </row>
    <row r="16" spans="1:11" ht="12.75">
      <c r="A16" s="86" t="str">
        <f>'A-N° Sinies Denun'!A16</f>
        <v>Cruz Blanca</v>
      </c>
      <c r="B16" s="216">
        <v>206586</v>
      </c>
      <c r="C16" s="216">
        <v>140519</v>
      </c>
      <c r="D16" s="216">
        <v>668</v>
      </c>
      <c r="E16" s="216">
        <v>0</v>
      </c>
      <c r="F16" s="216">
        <v>11320</v>
      </c>
      <c r="G16" s="216">
        <v>0</v>
      </c>
      <c r="H16" s="216">
        <v>9210</v>
      </c>
      <c r="I16" s="4">
        <f t="shared" si="0"/>
        <v>368303</v>
      </c>
      <c r="J16" s="62"/>
      <c r="K16" s="62"/>
    </row>
    <row r="17" spans="1:11" ht="12.75">
      <c r="A17" s="86" t="str">
        <f>'A-N° Sinies Denun'!A17</f>
        <v>HDI</v>
      </c>
      <c r="B17" s="216">
        <v>319160</v>
      </c>
      <c r="C17" s="216">
        <v>96874</v>
      </c>
      <c r="D17" s="216">
        <v>31220</v>
      </c>
      <c r="E17" s="216">
        <v>9783</v>
      </c>
      <c r="F17" s="216">
        <v>6543</v>
      </c>
      <c r="G17" s="216">
        <v>3069</v>
      </c>
      <c r="H17" s="216">
        <v>17446</v>
      </c>
      <c r="I17" s="4">
        <f t="shared" si="0"/>
        <v>484095</v>
      </c>
      <c r="J17" s="62"/>
      <c r="K17" s="62"/>
    </row>
    <row r="18" spans="1:11" ht="12.75">
      <c r="A18" s="86" t="str">
        <f>'A-N° Sinies Denun'!A18</f>
        <v>Liberty</v>
      </c>
      <c r="B18" s="216">
        <v>14</v>
      </c>
      <c r="C18" s="216">
        <v>3</v>
      </c>
      <c r="D18" s="216">
        <v>0</v>
      </c>
      <c r="E18" s="216">
        <v>0</v>
      </c>
      <c r="F18" s="216">
        <v>0</v>
      </c>
      <c r="G18" s="216">
        <v>0</v>
      </c>
      <c r="H18" s="216">
        <v>0</v>
      </c>
      <c r="I18" s="4">
        <f t="shared" si="0"/>
        <v>17</v>
      </c>
      <c r="J18" s="62"/>
      <c r="K18" s="62"/>
    </row>
    <row r="19" spans="1:11" ht="12.75">
      <c r="A19" s="86" t="str">
        <f>'A-N° Sinies Denun'!A19</f>
        <v>Mapfre</v>
      </c>
      <c r="B19" s="216">
        <v>327943</v>
      </c>
      <c r="C19" s="216">
        <v>90997</v>
      </c>
      <c r="D19" s="216">
        <v>21518</v>
      </c>
      <c r="E19" s="216">
        <v>10586</v>
      </c>
      <c r="F19" s="216">
        <v>13887</v>
      </c>
      <c r="G19" s="216">
        <v>3318</v>
      </c>
      <c r="H19" s="216">
        <v>14369</v>
      </c>
      <c r="I19" s="4">
        <f t="shared" si="0"/>
        <v>482618</v>
      </c>
      <c r="J19" s="62"/>
      <c r="K19" s="62"/>
    </row>
    <row r="20" spans="1:11" ht="12.75">
      <c r="A20" s="86" t="str">
        <f>'A-N° Sinies Denun'!A20</f>
        <v>Mutual de Seguros</v>
      </c>
      <c r="B20" s="216">
        <v>38577</v>
      </c>
      <c r="C20" s="216">
        <v>10963</v>
      </c>
      <c r="D20" s="216">
        <v>0</v>
      </c>
      <c r="E20" s="216">
        <v>0</v>
      </c>
      <c r="F20" s="216">
        <v>233</v>
      </c>
      <c r="G20" s="216">
        <v>0</v>
      </c>
      <c r="H20" s="216">
        <v>687</v>
      </c>
      <c r="I20" s="4">
        <f t="shared" si="0"/>
        <v>50460</v>
      </c>
      <c r="J20" s="62"/>
      <c r="K20" s="62"/>
    </row>
    <row r="21" spans="1:11" ht="12.75">
      <c r="A21" s="86" t="str">
        <f>'A-N° Sinies Denun'!A21</f>
        <v>Penta Security</v>
      </c>
      <c r="B21" s="216">
        <v>591998</v>
      </c>
      <c r="C21" s="216">
        <v>394198</v>
      </c>
      <c r="D21" s="216">
        <v>73830</v>
      </c>
      <c r="E21" s="216">
        <v>16831</v>
      </c>
      <c r="F21" s="216">
        <v>17164</v>
      </c>
      <c r="G21" s="216">
        <v>46770</v>
      </c>
      <c r="H21" s="216">
        <v>21359</v>
      </c>
      <c r="I21" s="4">
        <f t="shared" si="0"/>
        <v>1162150</v>
      </c>
      <c r="J21" s="62"/>
      <c r="K21" s="62"/>
    </row>
    <row r="22" spans="1:11" ht="12.75">
      <c r="A22" s="86" t="str">
        <f>'A-N° Sinies Denun'!A22</f>
        <v>Renta Nacional</v>
      </c>
      <c r="B22" s="216">
        <v>23220</v>
      </c>
      <c r="C22" s="216">
        <v>15822</v>
      </c>
      <c r="D22" s="216">
        <v>8285</v>
      </c>
      <c r="E22" s="216">
        <v>9122</v>
      </c>
      <c r="F22" s="216">
        <v>3118</v>
      </c>
      <c r="G22" s="216">
        <v>3099</v>
      </c>
      <c r="H22" s="216">
        <v>4450</v>
      </c>
      <c r="I22" s="4">
        <f t="shared" si="0"/>
        <v>67116</v>
      </c>
      <c r="J22" s="62"/>
      <c r="K22" s="62"/>
    </row>
    <row r="23" spans="1:11" s="172" customFormat="1" ht="12.75">
      <c r="A23" s="86" t="str">
        <f>'A-N° Sinies Denun'!A23</f>
        <v>Suramericana</v>
      </c>
      <c r="B23" s="216">
        <v>228811</v>
      </c>
      <c r="C23" s="216">
        <v>86176</v>
      </c>
      <c r="D23" s="216">
        <v>10776</v>
      </c>
      <c r="E23" s="216">
        <v>3968</v>
      </c>
      <c r="F23" s="216">
        <v>8475</v>
      </c>
      <c r="G23" s="216">
        <v>5408</v>
      </c>
      <c r="H23" s="216">
        <v>8792</v>
      </c>
      <c r="I23" s="4">
        <f t="shared" si="0"/>
        <v>352406</v>
      </c>
      <c r="J23" s="169"/>
      <c r="K23" s="169"/>
    </row>
    <row r="24" spans="1:11" s="172" customFormat="1" ht="14.25">
      <c r="A24" s="86" t="str">
        <f>'A-N° Sinies Denun'!A24</f>
        <v>SURA</v>
      </c>
      <c r="B24" s="233"/>
      <c r="C24" s="233"/>
      <c r="D24" s="233"/>
      <c r="E24" s="233"/>
      <c r="F24" s="233"/>
      <c r="G24" s="233"/>
      <c r="H24" s="233"/>
      <c r="I24" s="4">
        <f t="shared" si="0"/>
        <v>0</v>
      </c>
      <c r="J24" s="169"/>
      <c r="K24" s="182"/>
    </row>
    <row r="25" spans="1:11" s="172" customFormat="1" ht="14.25">
      <c r="A25" s="86" t="str">
        <f>'A-N° Sinies Denun'!A25</f>
        <v>Zenit</v>
      </c>
      <c r="B25" s="216">
        <v>149120</v>
      </c>
      <c r="C25" s="216">
        <v>33550</v>
      </c>
      <c r="D25" s="216">
        <v>0</v>
      </c>
      <c r="E25" s="216">
        <v>0</v>
      </c>
      <c r="F25" s="216">
        <v>4781</v>
      </c>
      <c r="G25" s="216">
        <v>0</v>
      </c>
      <c r="H25" s="216">
        <v>2333</v>
      </c>
      <c r="I25" s="4">
        <f t="shared" si="0"/>
        <v>189784</v>
      </c>
      <c r="J25" s="169"/>
      <c r="K25" s="182"/>
    </row>
    <row r="26" spans="1:11" ht="14.25">
      <c r="A26" s="63"/>
      <c r="B26" s="64"/>
      <c r="C26" s="65"/>
      <c r="D26" s="65"/>
      <c r="E26" s="65"/>
      <c r="F26" s="65"/>
      <c r="G26" s="66"/>
      <c r="H26" s="66"/>
      <c r="I26" s="67"/>
      <c r="K26" s="182"/>
    </row>
    <row r="27" spans="1:11" ht="14.25">
      <c r="A27" s="68" t="s">
        <v>11</v>
      </c>
      <c r="B27" s="5">
        <f>SUM(B10:B25)</f>
        <v>3104354</v>
      </c>
      <c r="C27" s="5">
        <f aca="true" t="shared" si="1" ref="C27:H27">SUM(C10:C25)</f>
        <v>1356110</v>
      </c>
      <c r="D27" s="5">
        <f t="shared" si="1"/>
        <v>188419</v>
      </c>
      <c r="E27" s="5">
        <f t="shared" si="1"/>
        <v>84226</v>
      </c>
      <c r="F27" s="5">
        <f t="shared" si="1"/>
        <v>178445</v>
      </c>
      <c r="G27" s="5">
        <f t="shared" si="1"/>
        <v>98656</v>
      </c>
      <c r="H27" s="5">
        <f t="shared" si="1"/>
        <v>132914</v>
      </c>
      <c r="I27" s="5">
        <f>SUM(I10:I25)</f>
        <v>5143124</v>
      </c>
      <c r="J27" s="69"/>
      <c r="K27" s="182"/>
    </row>
    <row r="28" spans="1:11" ht="12.75" customHeight="1">
      <c r="A28" s="70"/>
      <c r="B28" s="71"/>
      <c r="C28" s="72"/>
      <c r="D28" s="72"/>
      <c r="E28" s="72"/>
      <c r="F28" s="72"/>
      <c r="G28" s="73"/>
      <c r="H28" s="74"/>
      <c r="I28" s="75"/>
      <c r="K28" s="183"/>
    </row>
    <row r="29" spans="1:11" ht="14.25">
      <c r="A29" s="50"/>
      <c r="B29" s="50"/>
      <c r="C29" s="50"/>
      <c r="D29" s="50"/>
      <c r="E29" s="50"/>
      <c r="F29" s="50"/>
      <c r="G29" s="50"/>
      <c r="H29" s="50"/>
      <c r="I29" s="50"/>
      <c r="K29" s="183"/>
    </row>
    <row r="31" spans="2:5" ht="12.75">
      <c r="B31" s="216">
        <v>149120</v>
      </c>
      <c r="C31" s="216"/>
      <c r="E31" s="62"/>
    </row>
    <row r="32" spans="2:5" ht="12.75">
      <c r="B32" s="216">
        <v>33550</v>
      </c>
      <c r="C32" s="216"/>
      <c r="E32" s="62"/>
    </row>
    <row r="33" spans="2:5" ht="12.75">
      <c r="B33" s="216">
        <v>0</v>
      </c>
      <c r="C33" s="216"/>
      <c r="E33" s="62"/>
    </row>
    <row r="34" spans="2:5" ht="12.75">
      <c r="B34" s="216">
        <v>0</v>
      </c>
      <c r="C34" s="216"/>
      <c r="E34" s="62"/>
    </row>
    <row r="35" spans="2:5" ht="12.75">
      <c r="B35" s="216">
        <v>4781</v>
      </c>
      <c r="C35" s="216"/>
      <c r="E35" s="62"/>
    </row>
    <row r="36" spans="2:5" ht="12.75">
      <c r="B36" s="216">
        <v>0</v>
      </c>
      <c r="C36" s="216"/>
      <c r="E36" s="62"/>
    </row>
    <row r="37" spans="2:5" ht="12.75">
      <c r="B37" s="216">
        <v>2333</v>
      </c>
      <c r="C37" s="216"/>
      <c r="E37" s="62"/>
    </row>
    <row r="40" spans="2:8" ht="12.75">
      <c r="B40" s="216">
        <f>_xlfn.IFERROR(VLOOKUP($C$3&amp;$C$4&amp;$A7,'[1]BBDD2'!$A$2:$N$1713,11,FALSE),0)</f>
        <v>0</v>
      </c>
      <c r="C40" s="216"/>
      <c r="D40" s="216">
        <f>_xlfn.IFERROR(VLOOKUP($C$3&amp;$C$4&amp;$A9,'[1]BBDD2'!$A$2:$N$1713,11,FALSE),0)</f>
        <v>0</v>
      </c>
      <c r="E40" s="216">
        <f>_xlfn.IFERROR(VLOOKUP($C$3&amp;$C$4&amp;$A10,'[1]BBDD2'!$A$2:$N$1713,11,FALSE),0)</f>
        <v>0</v>
      </c>
      <c r="F40" s="216">
        <f>_xlfn.IFERROR(VLOOKUP($C$3&amp;$C$4&amp;$A11,'[1]BBDD2'!$A$2:$N$1713,11,FALSE),0)</f>
        <v>0</v>
      </c>
      <c r="G40" s="216">
        <f>_xlfn.IFERROR(VLOOKUP($C$3&amp;$C$4&amp;$A12,'[1]BBDD2'!$A$2:$N$1713,11,FALSE),0)</f>
        <v>0</v>
      </c>
      <c r="H40" s="216">
        <f>_xlfn.IFERROR(VLOOKUP($C$3&amp;$C$4&amp;$A13,'[1]BBDD2'!$A$2:$N$1713,11,FALSE),0)</f>
        <v>0</v>
      </c>
    </row>
    <row r="41" spans="2:8" ht="12.75">
      <c r="B41" s="62"/>
      <c r="C41" s="62"/>
      <c r="D41" s="62"/>
      <c r="E41" s="62"/>
      <c r="F41" s="62"/>
      <c r="G41" s="62"/>
      <c r="H41" s="62"/>
    </row>
  </sheetData>
  <sheetProtection/>
  <printOptions/>
  <pageMargins left="1.1811023622047245" right="0.2362204724409449" top="0.84" bottom="0.4330708661417323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50"/>
  <sheetViews>
    <sheetView zoomScalePageLayoutView="0" workbookViewId="0" topLeftCell="A1">
      <selection activeCell="T20" sqref="T20:U20"/>
    </sheetView>
  </sheetViews>
  <sheetFormatPr defaultColWidth="11.421875" defaultRowHeight="12.75"/>
  <cols>
    <col min="1" max="1" width="22.421875" style="0" customWidth="1"/>
    <col min="2" max="2" width="24.00390625" style="0" customWidth="1"/>
    <col min="3" max="9" width="38.28125" style="0" customWidth="1"/>
  </cols>
  <sheetData>
    <row r="3" ht="12.75">
      <c r="A3" s="89" t="s">
        <v>62</v>
      </c>
    </row>
    <row r="5" spans="1:9" ht="12.75">
      <c r="A5" s="49" t="s">
        <v>12</v>
      </c>
      <c r="B5" s="51"/>
      <c r="C5" s="50"/>
      <c r="D5" s="50"/>
      <c r="E5" s="50"/>
      <c r="F5" s="50"/>
      <c r="G5" s="50"/>
      <c r="H5" s="50"/>
      <c r="I5" s="50"/>
    </row>
    <row r="6" spans="1:9" ht="12.75">
      <c r="A6" s="2" t="str">
        <f>'D-Sinies Pag Direc'!$A$6</f>
        <v>      (entre el 1 de enero y 31 de diciembre+ de 2016, montos expresados en miles de pesos de diciembre de 2016)</v>
      </c>
      <c r="B6" s="51"/>
      <c r="C6" s="50"/>
      <c r="D6" s="50"/>
      <c r="E6" s="50"/>
      <c r="F6" s="50"/>
      <c r="G6" s="50"/>
      <c r="H6" s="50"/>
      <c r="I6" s="50"/>
    </row>
    <row r="7" spans="1:9" ht="12.75">
      <c r="A7" s="77"/>
      <c r="B7" s="53"/>
      <c r="C7" s="54"/>
      <c r="D7" s="54"/>
      <c r="E7" s="54"/>
      <c r="F7" s="54"/>
      <c r="G7" s="54"/>
      <c r="H7" s="54"/>
      <c r="I7" s="55"/>
    </row>
    <row r="8" spans="1:9" ht="12.75">
      <c r="A8" s="78" t="s">
        <v>1</v>
      </c>
      <c r="B8" s="57" t="s">
        <v>2</v>
      </c>
      <c r="C8" s="57" t="s">
        <v>3</v>
      </c>
      <c r="D8" s="57" t="s">
        <v>4</v>
      </c>
      <c r="E8" s="57" t="s">
        <v>5</v>
      </c>
      <c r="F8" s="57" t="s">
        <v>85</v>
      </c>
      <c r="G8" s="57" t="s">
        <v>6</v>
      </c>
      <c r="H8" s="57" t="s">
        <v>7</v>
      </c>
      <c r="I8" s="58" t="s">
        <v>8</v>
      </c>
    </row>
    <row r="9" spans="1:9" ht="12.75">
      <c r="A9" s="79"/>
      <c r="B9" s="60"/>
      <c r="C9" s="60"/>
      <c r="D9" s="60"/>
      <c r="E9" s="60"/>
      <c r="F9" s="60"/>
      <c r="G9" s="60"/>
      <c r="H9" s="60"/>
      <c r="I9" s="61"/>
    </row>
    <row r="10" spans="1:9" ht="12.75">
      <c r="A10" s="85" t="str">
        <f>'F-N° Seg Contrat'!A10</f>
        <v>AIG</v>
      </c>
      <c r="B10" s="216">
        <v>34</v>
      </c>
      <c r="C10" s="216"/>
      <c r="D10" s="62"/>
      <c r="E10" s="62"/>
      <c r="F10" s="62"/>
      <c r="G10" s="62"/>
      <c r="H10" s="62"/>
      <c r="I10" s="4">
        <f aca="true" t="shared" si="0" ref="I10:I15">SUM(B10:H10)</f>
        <v>34</v>
      </c>
    </row>
    <row r="11" spans="1:9" ht="12.75">
      <c r="A11" s="85" t="str">
        <f>'F-N° Seg Contrat'!A11</f>
        <v>Bci</v>
      </c>
      <c r="B11" s="170">
        <v>5063359</v>
      </c>
      <c r="C11" s="170">
        <v>3346461</v>
      </c>
      <c r="D11" s="170">
        <v>643045</v>
      </c>
      <c r="E11" s="170">
        <v>1111015</v>
      </c>
      <c r="F11" s="170">
        <v>987692</v>
      </c>
      <c r="G11" s="170">
        <v>562233</v>
      </c>
      <c r="H11" s="170">
        <v>466052</v>
      </c>
      <c r="I11" s="4">
        <f t="shared" si="0"/>
        <v>12179857</v>
      </c>
    </row>
    <row r="12" spans="1:9" ht="12.75">
      <c r="A12" s="85" t="str">
        <f>'F-N° Seg Contrat'!A12</f>
        <v>BNP PARIBAS CARDIF</v>
      </c>
      <c r="B12" s="170">
        <v>887948</v>
      </c>
      <c r="C12" s="170">
        <v>61537</v>
      </c>
      <c r="D12" s="170">
        <v>0</v>
      </c>
      <c r="E12" s="170">
        <v>0</v>
      </c>
      <c r="F12" s="170">
        <v>1085741</v>
      </c>
      <c r="G12" s="170">
        <v>0</v>
      </c>
      <c r="H12" s="170">
        <v>16668</v>
      </c>
      <c r="I12" s="4">
        <f t="shared" si="0"/>
        <v>2051894</v>
      </c>
    </row>
    <row r="13" spans="1:9" ht="12.75">
      <c r="A13" s="85" t="str">
        <f>'F-N° Seg Contrat'!A13</f>
        <v>Chilena Consolidada</v>
      </c>
      <c r="B13" s="170">
        <v>262506</v>
      </c>
      <c r="C13" s="170">
        <v>244789</v>
      </c>
      <c r="D13" s="170">
        <v>22522</v>
      </c>
      <c r="E13" s="170">
        <v>660</v>
      </c>
      <c r="F13" s="170">
        <v>403263</v>
      </c>
      <c r="G13" s="170">
        <v>3117</v>
      </c>
      <c r="H13" s="170">
        <v>27906</v>
      </c>
      <c r="I13" s="4">
        <f t="shared" si="0"/>
        <v>964763</v>
      </c>
    </row>
    <row r="14" spans="1:9" ht="12.75">
      <c r="A14" s="85" t="str">
        <f>'F-N° Seg Contrat'!A14</f>
        <v>Chubb</v>
      </c>
      <c r="B14" s="170">
        <v>0</v>
      </c>
      <c r="C14" s="170">
        <v>0</v>
      </c>
      <c r="D14" s="170">
        <v>0</v>
      </c>
      <c r="E14" s="170">
        <v>212069</v>
      </c>
      <c r="F14" s="170">
        <v>0</v>
      </c>
      <c r="G14" s="170">
        <v>0</v>
      </c>
      <c r="H14" s="170">
        <v>0</v>
      </c>
      <c r="I14" s="4">
        <f t="shared" si="0"/>
        <v>212069</v>
      </c>
    </row>
    <row r="15" spans="1:9" ht="12.75">
      <c r="A15" s="85" t="str">
        <f>'F-N° Seg Contrat'!A15</f>
        <v>Consorcio Nacional</v>
      </c>
      <c r="B15" s="170">
        <v>2145592</v>
      </c>
      <c r="C15" s="170">
        <v>918397</v>
      </c>
      <c r="D15" s="170">
        <v>128058</v>
      </c>
      <c r="E15" s="170">
        <v>384221</v>
      </c>
      <c r="F15" s="170">
        <v>962611</v>
      </c>
      <c r="G15" s="170">
        <v>139034</v>
      </c>
      <c r="H15" s="170">
        <v>32570</v>
      </c>
      <c r="I15" s="4">
        <f t="shared" si="0"/>
        <v>4710483</v>
      </c>
    </row>
    <row r="16" spans="1:9" ht="12.75">
      <c r="A16" s="85" t="str">
        <f>'F-N° Seg Contrat'!A16</f>
        <v>Cruz Blanca</v>
      </c>
      <c r="B16" s="170">
        <v>1716729</v>
      </c>
      <c r="C16" s="170">
        <v>1387110</v>
      </c>
      <c r="D16" s="170">
        <v>14059</v>
      </c>
      <c r="E16" s="170">
        <v>0</v>
      </c>
      <c r="F16" s="170">
        <v>358882</v>
      </c>
      <c r="G16" s="170">
        <v>0</v>
      </c>
      <c r="H16" s="170">
        <v>116167</v>
      </c>
      <c r="I16" s="4">
        <f aca="true" t="shared" si="1" ref="I16:I25">SUM(B16:H16)</f>
        <v>3592947</v>
      </c>
    </row>
    <row r="17" spans="1:9" ht="12.75">
      <c r="A17" s="85" t="str">
        <f>'F-N° Seg Contrat'!A17</f>
        <v>HDI</v>
      </c>
      <c r="B17" s="170">
        <v>2751421</v>
      </c>
      <c r="C17" s="170">
        <v>999849</v>
      </c>
      <c r="D17" s="170">
        <v>530732</v>
      </c>
      <c r="E17" s="170">
        <v>577476</v>
      </c>
      <c r="F17" s="170">
        <v>184819</v>
      </c>
      <c r="G17" s="170">
        <v>66157</v>
      </c>
      <c r="H17" s="170">
        <v>116675</v>
      </c>
      <c r="I17" s="4">
        <f t="shared" si="1"/>
        <v>5227129</v>
      </c>
    </row>
    <row r="18" spans="1:9" ht="12.75">
      <c r="A18" s="85" t="str">
        <f>'F-N° Seg Contrat'!A18</f>
        <v>Liberty</v>
      </c>
      <c r="B18" s="170">
        <v>3008</v>
      </c>
      <c r="C18" s="170">
        <v>30</v>
      </c>
      <c r="D18" s="170">
        <v>0</v>
      </c>
      <c r="E18" s="170">
        <v>0</v>
      </c>
      <c r="F18" s="170">
        <v>0</v>
      </c>
      <c r="G18" s="170">
        <v>0</v>
      </c>
      <c r="H18" s="170">
        <v>0</v>
      </c>
      <c r="I18" s="4">
        <f t="shared" si="1"/>
        <v>3038</v>
      </c>
    </row>
    <row r="19" spans="1:9" ht="12.75">
      <c r="A19" s="85" t="str">
        <f>'F-N° Seg Contrat'!A19</f>
        <v>Mapfre</v>
      </c>
      <c r="B19" s="170">
        <v>1835532</v>
      </c>
      <c r="C19" s="170">
        <v>817352</v>
      </c>
      <c r="D19" s="170">
        <v>328361</v>
      </c>
      <c r="E19" s="170">
        <v>579770</v>
      </c>
      <c r="F19" s="170">
        <v>436335</v>
      </c>
      <c r="G19" s="170">
        <v>61880</v>
      </c>
      <c r="H19" s="170">
        <v>107478</v>
      </c>
      <c r="I19" s="4">
        <f t="shared" si="1"/>
        <v>4166708</v>
      </c>
    </row>
    <row r="20" spans="1:9" ht="12.75">
      <c r="A20" s="85" t="str">
        <f>'F-N° Seg Contrat'!A20</f>
        <v>Mutual de Seguros</v>
      </c>
      <c r="B20" s="170">
        <v>281872</v>
      </c>
      <c r="C20" s="170">
        <v>111004</v>
      </c>
      <c r="D20" s="170">
        <v>0</v>
      </c>
      <c r="E20" s="170">
        <v>0</v>
      </c>
      <c r="F20" s="170">
        <v>9502</v>
      </c>
      <c r="G20" s="170">
        <v>0</v>
      </c>
      <c r="H20" s="170">
        <v>8001</v>
      </c>
      <c r="I20" s="4">
        <f t="shared" si="1"/>
        <v>410379</v>
      </c>
    </row>
    <row r="21" spans="1:9" ht="12.75">
      <c r="A21" s="85" t="str">
        <f>'F-N° Seg Contrat'!A21</f>
        <v>Penta Security</v>
      </c>
      <c r="B21" s="170">
        <v>3654242</v>
      </c>
      <c r="C21" s="170">
        <v>3175590</v>
      </c>
      <c r="D21" s="170">
        <v>947333</v>
      </c>
      <c r="E21" s="170">
        <v>1258633</v>
      </c>
      <c r="F21" s="170">
        <v>556112</v>
      </c>
      <c r="G21" s="170">
        <v>810425</v>
      </c>
      <c r="H21" s="170">
        <v>181041</v>
      </c>
      <c r="I21" s="4">
        <f t="shared" si="1"/>
        <v>10583376</v>
      </c>
    </row>
    <row r="22" spans="1:9" ht="12.75">
      <c r="A22" s="85" t="str">
        <f>'F-N° Seg Contrat'!A22</f>
        <v>Renta Nacional</v>
      </c>
      <c r="B22" s="170">
        <v>225810</v>
      </c>
      <c r="C22" s="170">
        <v>183539</v>
      </c>
      <c r="D22" s="170">
        <v>182974</v>
      </c>
      <c r="E22" s="170">
        <v>686822</v>
      </c>
      <c r="F22" s="170">
        <v>107814</v>
      </c>
      <c r="G22" s="170">
        <v>64360</v>
      </c>
      <c r="H22" s="170">
        <v>45438</v>
      </c>
      <c r="I22" s="4">
        <f>SUM(B22:H22)</f>
        <v>1496757</v>
      </c>
    </row>
    <row r="23" spans="1:9" s="173" customFormat="1" ht="12.75">
      <c r="A23" s="85" t="str">
        <f>'F-N° Seg Contrat'!A23</f>
        <v>Suramericana</v>
      </c>
      <c r="B23" s="170">
        <v>1285415</v>
      </c>
      <c r="C23" s="170">
        <v>635876</v>
      </c>
      <c r="D23" s="170">
        <v>196570</v>
      </c>
      <c r="E23" s="170">
        <v>84410</v>
      </c>
      <c r="F23" s="170">
        <v>237832</v>
      </c>
      <c r="G23" s="170">
        <v>101550</v>
      </c>
      <c r="H23" s="170">
        <v>55190</v>
      </c>
      <c r="I23" s="4">
        <f t="shared" si="1"/>
        <v>2596843</v>
      </c>
    </row>
    <row r="24" spans="1:9" s="173" customFormat="1" ht="12.75">
      <c r="A24" s="85" t="str">
        <f>'F-N° Seg Contrat'!A24</f>
        <v>SURA</v>
      </c>
      <c r="B24" s="175"/>
      <c r="C24" s="175"/>
      <c r="D24" s="175"/>
      <c r="E24" s="175"/>
      <c r="F24" s="175"/>
      <c r="G24" s="175"/>
      <c r="H24" s="175"/>
      <c r="I24" s="4">
        <f t="shared" si="1"/>
        <v>0</v>
      </c>
    </row>
    <row r="25" spans="1:9" s="173" customFormat="1" ht="12.75">
      <c r="A25" s="85" t="str">
        <f>'F-N° Seg Contrat'!A25</f>
        <v>Zenit</v>
      </c>
      <c r="B25" s="170">
        <v>832774</v>
      </c>
      <c r="C25" s="170">
        <v>308181</v>
      </c>
      <c r="D25" s="170">
        <v>0</v>
      </c>
      <c r="E25" s="170">
        <v>0</v>
      </c>
      <c r="F25" s="170">
        <v>149230</v>
      </c>
      <c r="G25" s="170">
        <v>0</v>
      </c>
      <c r="H25" s="170">
        <v>14180</v>
      </c>
      <c r="I25" s="4">
        <f t="shared" si="1"/>
        <v>1304365</v>
      </c>
    </row>
    <row r="26" spans="1:9" ht="12.75">
      <c r="A26" s="63"/>
      <c r="B26" s="179"/>
      <c r="C26" s="180"/>
      <c r="D26" s="180"/>
      <c r="E26" s="180"/>
      <c r="F26" s="180"/>
      <c r="G26" s="83"/>
      <c r="H26" s="83"/>
      <c r="I26" s="181"/>
    </row>
    <row r="27" spans="1:9" ht="12.75">
      <c r="A27" s="68" t="s">
        <v>11</v>
      </c>
      <c r="B27" s="5">
        <f aca="true" t="shared" si="2" ref="B27:I27">SUM(B10:B25)</f>
        <v>20946242</v>
      </c>
      <c r="C27" s="6">
        <f t="shared" si="2"/>
        <v>12189715</v>
      </c>
      <c r="D27" s="6">
        <f t="shared" si="2"/>
        <v>2993654</v>
      </c>
      <c r="E27" s="6">
        <f t="shared" si="2"/>
        <v>4895076</v>
      </c>
      <c r="F27" s="6">
        <f t="shared" si="2"/>
        <v>5479833</v>
      </c>
      <c r="G27" s="7">
        <f t="shared" si="2"/>
        <v>1808756</v>
      </c>
      <c r="H27" s="7">
        <f t="shared" si="2"/>
        <v>1187366</v>
      </c>
      <c r="I27" s="8">
        <f t="shared" si="2"/>
        <v>49500642</v>
      </c>
    </row>
    <row r="28" spans="1:9" ht="12.75">
      <c r="A28" s="80"/>
      <c r="B28" s="81"/>
      <c r="C28" s="72"/>
      <c r="D28" s="72"/>
      <c r="E28" s="72"/>
      <c r="F28" s="72"/>
      <c r="G28" s="73"/>
      <c r="H28" s="73"/>
      <c r="I28" s="82"/>
    </row>
    <row r="32" spans="2:7" ht="12.75">
      <c r="B32" s="170">
        <v>832774</v>
      </c>
      <c r="C32" s="170"/>
      <c r="D32" s="170"/>
      <c r="E32" s="170"/>
      <c r="F32" s="170"/>
      <c r="G32" s="170"/>
    </row>
    <row r="33" spans="2:7" ht="12.75">
      <c r="B33" s="170">
        <v>308181</v>
      </c>
      <c r="C33" s="170"/>
      <c r="D33" s="170"/>
      <c r="E33" s="170"/>
      <c r="F33" s="170"/>
      <c r="G33" s="170"/>
    </row>
    <row r="34" spans="2:7" ht="12.75">
      <c r="B34" s="170">
        <v>0</v>
      </c>
      <c r="C34" s="170"/>
      <c r="D34" s="170"/>
      <c r="E34" s="170"/>
      <c r="F34" s="170"/>
      <c r="G34" s="170"/>
    </row>
    <row r="35" spans="2:7" ht="12.75">
      <c r="B35" s="170">
        <v>0</v>
      </c>
      <c r="C35" s="170"/>
      <c r="D35" s="170"/>
      <c r="E35" s="170"/>
      <c r="F35" s="170"/>
      <c r="G35" s="170"/>
    </row>
    <row r="36" spans="2:7" ht="12.75">
      <c r="B36" s="170">
        <v>149230</v>
      </c>
      <c r="C36" s="170"/>
      <c r="D36" s="170"/>
      <c r="E36" s="170"/>
      <c r="F36" s="170"/>
      <c r="G36" s="170"/>
    </row>
    <row r="37" spans="2:7" ht="12.75">
      <c r="B37" s="170">
        <v>0</v>
      </c>
      <c r="C37" s="170"/>
      <c r="D37" s="170"/>
      <c r="E37" s="170"/>
      <c r="F37" s="170"/>
      <c r="G37" s="170"/>
    </row>
    <row r="38" spans="2:7" ht="12.75">
      <c r="B38" s="170">
        <v>14180</v>
      </c>
      <c r="C38" s="170"/>
      <c r="D38" s="170"/>
      <c r="E38" s="170"/>
      <c r="F38" s="170"/>
      <c r="G38" s="170"/>
    </row>
    <row r="39" spans="2:7" ht="12.75">
      <c r="B39" s="170"/>
      <c r="C39" s="170"/>
      <c r="D39" s="170"/>
      <c r="E39" s="170"/>
      <c r="F39" s="170"/>
      <c r="G39" s="170"/>
    </row>
    <row r="40" spans="2:7" ht="12.75">
      <c r="B40" s="170"/>
      <c r="C40" s="170"/>
      <c r="D40" s="170"/>
      <c r="E40" s="170"/>
      <c r="F40" s="170"/>
      <c r="G40" s="170"/>
    </row>
    <row r="41" spans="2:7" ht="12.75">
      <c r="B41" s="170"/>
      <c r="C41" s="170"/>
      <c r="D41" s="170"/>
      <c r="E41" s="170"/>
      <c r="F41" s="170"/>
      <c r="G41" s="170"/>
    </row>
    <row r="42" spans="2:7" ht="12.75">
      <c r="B42" s="170"/>
      <c r="C42" s="170"/>
      <c r="D42" s="170"/>
      <c r="E42" s="170"/>
      <c r="F42" s="170"/>
      <c r="G42" s="170"/>
    </row>
    <row r="43" spans="2:7" ht="12.75">
      <c r="B43" s="170"/>
      <c r="C43" s="170"/>
      <c r="D43" s="170"/>
      <c r="E43" s="170"/>
      <c r="F43" s="170"/>
      <c r="G43" s="170"/>
    </row>
    <row r="44" spans="2:7" ht="12.75">
      <c r="B44" s="170"/>
      <c r="C44" s="170"/>
      <c r="D44" s="170"/>
      <c r="E44" s="170"/>
      <c r="F44" s="170"/>
      <c r="G44" s="170"/>
    </row>
    <row r="45" spans="2:7" ht="12.75">
      <c r="B45" s="170"/>
      <c r="C45" s="170"/>
      <c r="D45" s="170"/>
      <c r="E45" s="170"/>
      <c r="F45" s="170"/>
      <c r="G45" s="170"/>
    </row>
    <row r="46" spans="2:7" ht="12.75">
      <c r="B46" s="170"/>
      <c r="C46" s="170"/>
      <c r="D46" s="170"/>
      <c r="E46" s="170"/>
      <c r="F46" s="170"/>
      <c r="G46" s="170"/>
    </row>
    <row r="47" spans="2:7" ht="12.75">
      <c r="B47" s="170"/>
      <c r="C47" s="170"/>
      <c r="D47" s="170"/>
      <c r="E47" s="170"/>
      <c r="F47" s="170"/>
      <c r="G47" s="170"/>
    </row>
    <row r="48" spans="2:7" ht="12.75">
      <c r="B48" s="170"/>
      <c r="C48" s="170"/>
      <c r="D48" s="170"/>
      <c r="E48" s="170"/>
      <c r="F48" s="170"/>
      <c r="G48" s="170"/>
    </row>
    <row r="49" spans="2:7" ht="12.75">
      <c r="B49" s="170"/>
      <c r="C49" s="170"/>
      <c r="D49" s="170"/>
      <c r="E49" s="170"/>
      <c r="F49" s="170"/>
      <c r="G49" s="170"/>
    </row>
    <row r="50" spans="2:7" ht="12.75">
      <c r="B50" s="170"/>
      <c r="C50" s="170"/>
      <c r="D50" s="170"/>
      <c r="E50" s="170"/>
      <c r="F50" s="170"/>
      <c r="G50" s="170"/>
    </row>
  </sheetData>
  <sheetProtection/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J32"/>
  <sheetViews>
    <sheetView zoomScalePageLayoutView="0" workbookViewId="0" topLeftCell="A1">
      <selection activeCell="H25" sqref="H25:I25"/>
    </sheetView>
  </sheetViews>
  <sheetFormatPr defaultColWidth="11.421875" defaultRowHeight="12.75"/>
  <cols>
    <col min="1" max="1" width="22.421875" style="0" customWidth="1"/>
    <col min="2" max="4" width="11.7109375" style="0" customWidth="1"/>
    <col min="5" max="5" width="13.8515625" style="0" customWidth="1"/>
    <col min="6" max="6" width="12.28125" style="0" customWidth="1"/>
    <col min="7" max="9" width="11.7109375" style="0" customWidth="1"/>
  </cols>
  <sheetData>
    <row r="3" ht="12.75">
      <c r="A3" s="89" t="s">
        <v>62</v>
      </c>
    </row>
    <row r="5" spans="1:9" ht="12.75">
      <c r="A5" s="49" t="s">
        <v>13</v>
      </c>
      <c r="B5" s="50"/>
      <c r="C5" s="50"/>
      <c r="D5" s="48"/>
      <c r="E5" s="50"/>
      <c r="F5" s="50"/>
      <c r="G5" s="50"/>
      <c r="H5" s="50"/>
      <c r="I5" s="48"/>
    </row>
    <row r="6" spans="1:9" ht="12.75">
      <c r="A6" s="189" t="str">
        <f>'G-Prima Tot x Tip V'!A6</f>
        <v>      (entre el 1 de enero y 31 de diciembre+ de 2016, montos expresados en miles de pesos de diciembre de 2016)</v>
      </c>
      <c r="B6" s="190"/>
      <c r="C6" s="191"/>
      <c r="D6" s="191"/>
      <c r="E6" s="191"/>
      <c r="F6" s="191"/>
      <c r="G6" s="191"/>
      <c r="H6" s="191"/>
      <c r="I6" s="191"/>
    </row>
    <row r="7" spans="1:9" ht="12.75">
      <c r="A7" s="188"/>
      <c r="B7" s="51"/>
      <c r="C7" s="50"/>
      <c r="D7" s="50"/>
      <c r="E7" s="50"/>
      <c r="F7" s="50"/>
      <c r="G7" s="50"/>
      <c r="H7" s="50"/>
      <c r="I7" s="193"/>
    </row>
    <row r="8" spans="1:9" ht="12.75">
      <c r="A8" s="78" t="s">
        <v>1</v>
      </c>
      <c r="B8" s="57" t="s">
        <v>2</v>
      </c>
      <c r="C8" s="57" t="s">
        <v>3</v>
      </c>
      <c r="D8" s="57" t="s">
        <v>4</v>
      </c>
      <c r="E8" s="57" t="s">
        <v>5</v>
      </c>
      <c r="F8" s="57" t="s">
        <v>85</v>
      </c>
      <c r="G8" s="57" t="s">
        <v>6</v>
      </c>
      <c r="H8" s="57" t="s">
        <v>7</v>
      </c>
      <c r="I8" s="194" t="s">
        <v>84</v>
      </c>
    </row>
    <row r="9" spans="1:9" ht="12.75">
      <c r="A9" s="192"/>
      <c r="B9" s="191"/>
      <c r="C9" s="191"/>
      <c r="D9" s="191"/>
      <c r="E9" s="191"/>
      <c r="F9" s="191"/>
      <c r="G9" s="191"/>
      <c r="H9" s="191"/>
      <c r="I9" s="195"/>
    </row>
    <row r="10" spans="1:9" ht="12.75">
      <c r="A10" s="85" t="str">
        <f>'F-N° Seg Contrat'!A10</f>
        <v>AIG</v>
      </c>
      <c r="B10" s="176">
        <f>IF('F-N° Seg Contrat'!B10=0,"   ---",'G-Prima Tot x Tip V'!B10/'F-N° Seg Contrat'!B10*1000)</f>
        <v>4250</v>
      </c>
      <c r="C10" s="176" t="str">
        <f>IF('F-N° Seg Contrat'!C10=0,"   ---",'G-Prima Tot x Tip V'!C10/'F-N° Seg Contrat'!C10*1000)</f>
        <v>   ---</v>
      </c>
      <c r="D10" s="176" t="str">
        <f>IF('F-N° Seg Contrat'!D10=0,"   ---",'G-Prima Tot x Tip V'!D10/'F-N° Seg Contrat'!D10*1000)</f>
        <v>   ---</v>
      </c>
      <c r="E10" s="176" t="str">
        <f>IF('F-N° Seg Contrat'!E10=0,"   ---",'G-Prima Tot x Tip V'!E10/'F-N° Seg Contrat'!E10*1000)</f>
        <v>   ---</v>
      </c>
      <c r="F10" s="176" t="str">
        <f>IF('F-N° Seg Contrat'!F10=0,"   ---",'G-Prima Tot x Tip V'!F10/'F-N° Seg Contrat'!F10*1000)</f>
        <v>   ---</v>
      </c>
      <c r="G10" s="176" t="str">
        <f>IF('F-N° Seg Contrat'!G10=0,"   ---",'G-Prima Tot x Tip V'!G10/'F-N° Seg Contrat'!G10*1000)</f>
        <v>   ---</v>
      </c>
      <c r="H10" s="176" t="str">
        <f>IF('F-N° Seg Contrat'!H10=0,"   ---",'G-Prima Tot x Tip V'!H10/'F-N° Seg Contrat'!H10*1000)</f>
        <v>   ---</v>
      </c>
      <c r="I10" s="184">
        <f>IF('F-N° Seg Contrat'!I10=0,"   ---",'G-Prima Tot x Tip V'!I10/'F-N° Seg Contrat'!I10*1000)</f>
        <v>4250</v>
      </c>
    </row>
    <row r="11" spans="1:9" ht="12.75">
      <c r="A11" s="85" t="str">
        <f>'F-N° Seg Contrat'!A11</f>
        <v>Bci</v>
      </c>
      <c r="B11" s="176">
        <f>IF('F-N° Seg Contrat'!B11=0,"   ---",'G-Prima Tot x Tip V'!B11/'F-N° Seg Contrat'!B11*1000)</f>
        <v>7499.6504459776115</v>
      </c>
      <c r="C11" s="176">
        <f>IF('F-N° Seg Contrat'!C11=0,"   ---",'G-Prima Tot x Tip V'!C11/'F-N° Seg Contrat'!C11*1000)</f>
        <v>9610.633421787228</v>
      </c>
      <c r="D11" s="176">
        <f>IF('F-N° Seg Contrat'!D11=0,"   ---",'G-Prima Tot x Tip V'!D11/'F-N° Seg Contrat'!D11*1000)</f>
        <v>19315.881169084736</v>
      </c>
      <c r="E11" s="176">
        <f>IF('F-N° Seg Contrat'!E11=0,"   ---",'G-Prima Tot x Tip V'!E11/'F-N° Seg Contrat'!E11*1000)</f>
        <v>44779.1302244972</v>
      </c>
      <c r="F11" s="176">
        <f>IF('F-N° Seg Contrat'!F11=0,"   ---",'G-Prima Tot x Tip V'!F11/'F-N° Seg Contrat'!F11*1000)</f>
        <v>36167.270863085425</v>
      </c>
      <c r="G11" s="176">
        <f>IF('F-N° Seg Contrat'!G11=0,"   ---",'G-Prima Tot x Tip V'!G11/'F-N° Seg Contrat'!G11*1000)</f>
        <v>19150.929899856936</v>
      </c>
      <c r="H11" s="176">
        <f>IF('F-N° Seg Contrat'!H11=0,"   ---",'G-Prima Tot x Tip V'!H11/'F-N° Seg Contrat'!H11*1000)</f>
        <v>11619.057116501708</v>
      </c>
      <c r="I11" s="184">
        <f>IF('F-N° Seg Contrat'!I11=0,"   ---",'G-Prima Tot x Tip V'!I11/'F-N° Seg Contrat'!I11*1000)</f>
        <v>10337.418840124594</v>
      </c>
    </row>
    <row r="12" spans="1:9" ht="12.75">
      <c r="A12" s="85" t="str">
        <f>'F-N° Seg Contrat'!A12</f>
        <v>BNP PARIBAS CARDIF</v>
      </c>
      <c r="B12" s="176">
        <f>IF('F-N° Seg Contrat'!B12=0,"   ---",'G-Prima Tot x Tip V'!B12/'F-N° Seg Contrat'!B12*1000)</f>
        <v>4804.861419248709</v>
      </c>
      <c r="C12" s="176">
        <f>IF('F-N° Seg Contrat'!C12=0,"   ---",'G-Prima Tot x Tip V'!C12/'F-N° Seg Contrat'!C12*1000)</f>
        <v>6845.050055617353</v>
      </c>
      <c r="D12" s="176" t="str">
        <f>IF('F-N° Seg Contrat'!D12=0,"   ---",'G-Prima Tot x Tip V'!D12/'F-N° Seg Contrat'!D12*1000)</f>
        <v>   ---</v>
      </c>
      <c r="E12" s="176" t="str">
        <f>IF('F-N° Seg Contrat'!E12=0,"   ---",'G-Prima Tot x Tip V'!E12/'F-N° Seg Contrat'!E12*1000)</f>
        <v>   ---</v>
      </c>
      <c r="F12" s="176">
        <f>IF('F-N° Seg Contrat'!F12=0,"   ---",'G-Prima Tot x Tip V'!F12/'F-N° Seg Contrat'!F12*1000)</f>
        <v>28146.964276455645</v>
      </c>
      <c r="G12" s="176" t="str">
        <f>IF('F-N° Seg Contrat'!G12=0,"   ---",'G-Prima Tot x Tip V'!G12/'F-N° Seg Contrat'!G12*1000)</f>
        <v>   ---</v>
      </c>
      <c r="H12" s="176">
        <f>IF('F-N° Seg Contrat'!H12=0,"   ---",'G-Prima Tot x Tip V'!H12/'F-N° Seg Contrat'!H12*1000)</f>
        <v>3403.0216414863207</v>
      </c>
      <c r="I12" s="184">
        <f>IF('F-N° Seg Contrat'!I12=0,"   ---",'G-Prima Tot x Tip V'!I12/'F-N° Seg Contrat'!I12*1000)</f>
        <v>8648.147211544945</v>
      </c>
    </row>
    <row r="13" spans="1:9" ht="12.75">
      <c r="A13" s="85" t="str">
        <f>'F-N° Seg Contrat'!A13</f>
        <v>Chilena Consolidada</v>
      </c>
      <c r="B13" s="176">
        <f>IF('F-N° Seg Contrat'!B13=0,"   ---",'G-Prima Tot x Tip V'!B13/'F-N° Seg Contrat'!B13*1000)</f>
        <v>7121.510539594693</v>
      </c>
      <c r="C13" s="176">
        <f>IF('F-N° Seg Contrat'!C13=0,"   ---",'G-Prima Tot x Tip V'!C13/'F-N° Seg Contrat'!C13*1000)</f>
        <v>8632.401170786756</v>
      </c>
      <c r="D13" s="176">
        <f>IF('F-N° Seg Contrat'!D13=0,"   ---",'G-Prima Tot x Tip V'!D13/'F-N° Seg Contrat'!D13*1000)</f>
        <v>16249.639249639247</v>
      </c>
      <c r="E13" s="176">
        <f>IF('F-N° Seg Contrat'!E13=0,"   ---",'G-Prima Tot x Tip V'!E13/'F-N° Seg Contrat'!E13*1000)</f>
        <v>21290.32258064516</v>
      </c>
      <c r="F13" s="176">
        <f>IF('F-N° Seg Contrat'!F13=0,"   ---",'G-Prima Tot x Tip V'!F13/'F-N° Seg Contrat'!F13*1000)</f>
        <v>28127.432517263023</v>
      </c>
      <c r="G13" s="176">
        <f>IF('F-N° Seg Contrat'!G13=0,"   ---",'G-Prima Tot x Tip V'!G13/'F-N° Seg Contrat'!G13*1000)</f>
        <v>15354.679802955665</v>
      </c>
      <c r="H13" s="176">
        <f>IF('F-N° Seg Contrat'!H13=0,"   ---",'G-Prima Tot x Tip V'!H13/'F-N° Seg Contrat'!H13*1000)</f>
        <v>9632.723507076285</v>
      </c>
      <c r="I13" s="184">
        <f>IF('F-N° Seg Contrat'!I13=0,"   ---",'G-Prima Tot x Tip V'!I13/'F-N° Seg Contrat'!I13*1000)</f>
        <v>11475.43772004948</v>
      </c>
    </row>
    <row r="14" spans="1:9" ht="12.75">
      <c r="A14" s="85" t="str">
        <f>'F-N° Seg Contrat'!A14</f>
        <v>Chubb</v>
      </c>
      <c r="B14" s="176" t="str">
        <f>IF('F-N° Seg Contrat'!B14=0,"   ---",'G-Prima Tot x Tip V'!B14/'F-N° Seg Contrat'!B14*1000)</f>
        <v>   ---</v>
      </c>
      <c r="C14" s="176" t="str">
        <f>IF('F-N° Seg Contrat'!C14=0,"   ---",'G-Prima Tot x Tip V'!C14/'F-N° Seg Contrat'!C14*1000)</f>
        <v>   ---</v>
      </c>
      <c r="D14" s="176" t="str">
        <f>IF('F-N° Seg Contrat'!D14=0,"   ---",'G-Prima Tot x Tip V'!D14/'F-N° Seg Contrat'!D14*1000)</f>
        <v>   ---</v>
      </c>
      <c r="E14" s="176">
        <f>IF('F-N° Seg Contrat'!E14=0,"   ---",'G-Prima Tot x Tip V'!E14/'F-N° Seg Contrat'!E14*1000)</f>
        <v>133966.51926721414</v>
      </c>
      <c r="F14" s="176" t="str">
        <f>IF('F-N° Seg Contrat'!F14=0,"   ---",'G-Prima Tot x Tip V'!F14/'F-N° Seg Contrat'!F14*1000)</f>
        <v>   ---</v>
      </c>
      <c r="G14" s="176" t="str">
        <f>IF('F-N° Seg Contrat'!G14=0,"   ---",'G-Prima Tot x Tip V'!G14/'F-N° Seg Contrat'!G14*1000)</f>
        <v>   ---</v>
      </c>
      <c r="H14" s="176" t="str">
        <f>IF('F-N° Seg Contrat'!H14=0,"   ---",'G-Prima Tot x Tip V'!H14/'F-N° Seg Contrat'!H14*1000)</f>
        <v>   ---</v>
      </c>
      <c r="I14" s="184">
        <f>IF('F-N° Seg Contrat'!I14=0,"   ---",'G-Prima Tot x Tip V'!I14/'F-N° Seg Contrat'!I14*1000)</f>
        <v>133966.51926721414</v>
      </c>
    </row>
    <row r="15" spans="1:9" ht="12.75">
      <c r="A15" s="85" t="str">
        <f>'F-N° Seg Contrat'!A15</f>
        <v>Consorcio Nacional</v>
      </c>
      <c r="B15" s="176">
        <f>IF('F-N° Seg Contrat'!B15=0,"   ---",'G-Prima Tot x Tip V'!B15/'F-N° Seg Contrat'!B15*1000)</f>
        <v>6661.095036447403</v>
      </c>
      <c r="C15" s="176">
        <f>IF('F-N° Seg Contrat'!C15=0,"   ---",'G-Prima Tot x Tip V'!C15/'F-N° Seg Contrat'!C15*1000)</f>
        <v>9052.081177247503</v>
      </c>
      <c r="D15" s="176">
        <f>IF('F-N° Seg Contrat'!D15=0,"   ---",'G-Prima Tot x Tip V'!D15/'F-N° Seg Contrat'!D15*1000)</f>
        <v>17200.53727333781</v>
      </c>
      <c r="E15" s="176">
        <f>IF('F-N° Seg Contrat'!E15=0,"   ---",'G-Prima Tot x Tip V'!E15/'F-N° Seg Contrat'!E15*1000)</f>
        <v>51154.440154440155</v>
      </c>
      <c r="F15" s="176">
        <f>IF('F-N° Seg Contrat'!F15=0,"   ---",'G-Prima Tot x Tip V'!F15/'F-N° Seg Contrat'!F15*1000)</f>
        <v>29434.04476516634</v>
      </c>
      <c r="G15" s="176">
        <f>IF('F-N° Seg Contrat'!G15=0,"   ---",'G-Prima Tot x Tip V'!G15/'F-N° Seg Contrat'!G15*1000)</f>
        <v>18709.9986542861</v>
      </c>
      <c r="H15" s="176">
        <f>IF('F-N° Seg Contrat'!H15=0,"   ---",'G-Prima Tot x Tip V'!H15/'F-N° Seg Contrat'!H15*1000)</f>
        <v>5119.459289531595</v>
      </c>
      <c r="I15" s="184">
        <f>IF('F-N° Seg Contrat'!I15=0,"   ---",'G-Prima Tot x Tip V'!I15/'F-N° Seg Contrat'!I15*1000)</f>
        <v>9711.975638017559</v>
      </c>
    </row>
    <row r="16" spans="1:9" ht="12.75">
      <c r="A16" s="85" t="str">
        <f>'F-N° Seg Contrat'!A16</f>
        <v>Cruz Blanca</v>
      </c>
      <c r="B16" s="176">
        <f>IF('F-N° Seg Contrat'!B16=0,"   ---",'G-Prima Tot x Tip V'!B16/'F-N° Seg Contrat'!B16*1000)</f>
        <v>8309.996805204612</v>
      </c>
      <c r="C16" s="176">
        <f>IF('F-N° Seg Contrat'!C16=0,"   ---",'G-Prima Tot x Tip V'!C16/'F-N° Seg Contrat'!C16*1000)</f>
        <v>9871.334125634256</v>
      </c>
      <c r="D16" s="176">
        <f>IF('F-N° Seg Contrat'!D16=0,"   ---",'G-Prima Tot x Tip V'!D16/'F-N° Seg Contrat'!D16*1000)</f>
        <v>21046.40718562874</v>
      </c>
      <c r="E16" s="176" t="str">
        <f>IF('F-N° Seg Contrat'!E16=0,"   ---",'G-Prima Tot x Tip V'!E16/'F-N° Seg Contrat'!E16*1000)</f>
        <v>   ---</v>
      </c>
      <c r="F16" s="176">
        <f>IF('F-N° Seg Contrat'!F16=0,"   ---",'G-Prima Tot x Tip V'!F16/'F-N° Seg Contrat'!F16*1000)</f>
        <v>31703.356890459363</v>
      </c>
      <c r="G16" s="176" t="str">
        <f>IF('F-N° Seg Contrat'!G16=0,"   ---",'G-Prima Tot x Tip V'!G16/'F-N° Seg Contrat'!G16*1000)</f>
        <v>   ---</v>
      </c>
      <c r="H16" s="176">
        <f>IF('F-N° Seg Contrat'!H16=0,"   ---",'G-Prima Tot x Tip V'!H16/'F-N° Seg Contrat'!H16*1000)</f>
        <v>12613.13789359392</v>
      </c>
      <c r="I16" s="184">
        <f>IF('F-N° Seg Contrat'!I16=0,"   ---",'G-Prima Tot x Tip V'!I16/'F-N° Seg Contrat'!I16*1000)</f>
        <v>9755.410626576488</v>
      </c>
    </row>
    <row r="17" spans="1:9" ht="12.75">
      <c r="A17" s="85" t="str">
        <f>'F-N° Seg Contrat'!A17</f>
        <v>HDI</v>
      </c>
      <c r="B17" s="176">
        <f>IF('F-N° Seg Contrat'!B17=0,"   ---",'G-Prima Tot x Tip V'!B17/'F-N° Seg Contrat'!B17*1000)</f>
        <v>8620.820278230354</v>
      </c>
      <c r="C17" s="176">
        <f>IF('F-N° Seg Contrat'!C17=0,"   ---",'G-Prima Tot x Tip V'!C17/'F-N° Seg Contrat'!C17*1000)</f>
        <v>10321.128476164915</v>
      </c>
      <c r="D17" s="176">
        <f>IF('F-N° Seg Contrat'!D17=0,"   ---",'G-Prima Tot x Tip V'!D17/'F-N° Seg Contrat'!D17*1000)</f>
        <v>16999.743754003845</v>
      </c>
      <c r="E17" s="176">
        <f>IF('F-N° Seg Contrat'!E17=0,"   ---",'G-Prima Tot x Tip V'!E17/'F-N° Seg Contrat'!E17*1000)</f>
        <v>59028.51885924563</v>
      </c>
      <c r="F17" s="176">
        <f>IF('F-N° Seg Contrat'!F17=0,"   ---",'G-Prima Tot x Tip V'!F17/'F-N° Seg Contrat'!F17*1000)</f>
        <v>28246.82867186306</v>
      </c>
      <c r="G17" s="176">
        <f>IF('F-N° Seg Contrat'!G17=0,"   ---",'G-Prima Tot x Tip V'!G17/'F-N° Seg Contrat'!G17*1000)</f>
        <v>21556.533072662107</v>
      </c>
      <c r="H17" s="176">
        <f>IF('F-N° Seg Contrat'!H17=0,"   ---",'G-Prima Tot x Tip V'!H17/'F-N° Seg Contrat'!H17*1000)</f>
        <v>6687.779433681073</v>
      </c>
      <c r="I17" s="184">
        <f>IF('F-N° Seg Contrat'!I17=0,"   ---",'G-Prima Tot x Tip V'!I17/'F-N° Seg Contrat'!I17*1000)</f>
        <v>10797.733915863622</v>
      </c>
    </row>
    <row r="18" spans="1:9" ht="12.75">
      <c r="A18" s="85" t="str">
        <f>'F-N° Seg Contrat'!A18</f>
        <v>Liberty</v>
      </c>
      <c r="B18" s="176">
        <f>IF('F-N° Seg Contrat'!B18=0,"   ---",'G-Prima Tot x Tip V'!B18/'F-N° Seg Contrat'!B18*1000)</f>
        <v>214857.14285714287</v>
      </c>
      <c r="C18" s="176">
        <f>IF('F-N° Seg Contrat'!C18=0,"   ---",'G-Prima Tot x Tip V'!C18/'F-N° Seg Contrat'!C18*1000)</f>
        <v>10000</v>
      </c>
      <c r="D18" s="176" t="str">
        <f>IF('F-N° Seg Contrat'!D18=0,"   ---",'G-Prima Tot x Tip V'!D18/'F-N° Seg Contrat'!D18*1000)</f>
        <v>   ---</v>
      </c>
      <c r="E18" s="176" t="str">
        <f>IF('F-N° Seg Contrat'!E18=0,"   ---",'G-Prima Tot x Tip V'!E18/'F-N° Seg Contrat'!E18*1000)</f>
        <v>   ---</v>
      </c>
      <c r="F18" s="176" t="str">
        <f>IF('F-N° Seg Contrat'!F18=0,"   ---",'G-Prima Tot x Tip V'!F18/'F-N° Seg Contrat'!F18*1000)</f>
        <v>   ---</v>
      </c>
      <c r="G18" s="176" t="str">
        <f>IF('F-N° Seg Contrat'!G18=0,"   ---",'G-Prima Tot x Tip V'!G18/'F-N° Seg Contrat'!G18*1000)</f>
        <v>   ---</v>
      </c>
      <c r="H18" s="176" t="str">
        <f>IF('F-N° Seg Contrat'!H18=0,"   ---",'G-Prima Tot x Tip V'!H18/'F-N° Seg Contrat'!H18*1000)</f>
        <v>   ---</v>
      </c>
      <c r="I18" s="184">
        <f>IF('F-N° Seg Contrat'!I18=0,"   ---",'G-Prima Tot x Tip V'!I18/'F-N° Seg Contrat'!I18*1000)</f>
        <v>178705.88235294117</v>
      </c>
    </row>
    <row r="19" spans="1:9" ht="12.75">
      <c r="A19" s="85" t="str">
        <f>'F-N° Seg Contrat'!A19</f>
        <v>Mapfre</v>
      </c>
      <c r="B19" s="176">
        <f>IF('F-N° Seg Contrat'!B19=0,"   ---",'G-Prima Tot x Tip V'!B19/'F-N° Seg Contrat'!B19*1000)</f>
        <v>5597.106814293947</v>
      </c>
      <c r="C19" s="176">
        <f>IF('F-N° Seg Contrat'!C19=0,"   ---",'G-Prima Tot x Tip V'!C19/'F-N° Seg Contrat'!C19*1000)</f>
        <v>8982.186225919537</v>
      </c>
      <c r="D19" s="176">
        <f>IF('F-N° Seg Contrat'!D19=0,"   ---",'G-Prima Tot x Tip V'!D19/'F-N° Seg Contrat'!D19*1000)</f>
        <v>15259.828980388513</v>
      </c>
      <c r="E19" s="176">
        <f>IF('F-N° Seg Contrat'!E19=0,"   ---",'G-Prima Tot x Tip V'!E19/'F-N° Seg Contrat'!E19*1000)</f>
        <v>54767.61760816172</v>
      </c>
      <c r="F19" s="176">
        <f>IF('F-N° Seg Contrat'!F19=0,"   ---",'G-Prima Tot x Tip V'!F19/'F-N° Seg Contrat'!F19*1000)</f>
        <v>31420.39317347159</v>
      </c>
      <c r="G19" s="176">
        <f>IF('F-N° Seg Contrat'!G19=0,"   ---",'G-Prima Tot x Tip V'!G19/'F-N° Seg Contrat'!G19*1000)</f>
        <v>18649.789029535863</v>
      </c>
      <c r="H19" s="176">
        <f>IF('F-N° Seg Contrat'!H19=0,"   ---",'G-Prima Tot x Tip V'!H19/'F-N° Seg Contrat'!H19*1000)</f>
        <v>7479.8524601572835</v>
      </c>
      <c r="I19" s="184">
        <f>IF('F-N° Seg Contrat'!I19=0,"   ---",'G-Prima Tot x Tip V'!I19/'F-N° Seg Contrat'!I19*1000)</f>
        <v>8633.552830603085</v>
      </c>
    </row>
    <row r="20" spans="1:9" ht="12.75">
      <c r="A20" s="85" t="str">
        <f>'F-N° Seg Contrat'!A20</f>
        <v>Mutual de Seguros</v>
      </c>
      <c r="B20" s="176">
        <f>IF('F-N° Seg Contrat'!B20=0,"   ---",'G-Prima Tot x Tip V'!B20/'F-N° Seg Contrat'!B20*1000)</f>
        <v>7306.737175000648</v>
      </c>
      <c r="C20" s="176">
        <f>IF('F-N° Seg Contrat'!C20=0,"   ---",'G-Prima Tot x Tip V'!C20/'F-N° Seg Contrat'!C20*1000)</f>
        <v>10125.330657666698</v>
      </c>
      <c r="D20" s="176" t="str">
        <f>IF('F-N° Seg Contrat'!D20=0,"   ---",'G-Prima Tot x Tip V'!D20/'F-N° Seg Contrat'!D20*1000)</f>
        <v>   ---</v>
      </c>
      <c r="E20" s="176" t="str">
        <f>IF('F-N° Seg Contrat'!E20=0,"   ---",'G-Prima Tot x Tip V'!E20/'F-N° Seg Contrat'!E20*1000)</f>
        <v>   ---</v>
      </c>
      <c r="F20" s="176">
        <f>IF('F-N° Seg Contrat'!F20=0,"   ---",'G-Prima Tot x Tip V'!F20/'F-N° Seg Contrat'!F20*1000)</f>
        <v>40781.11587982833</v>
      </c>
      <c r="G20" s="176" t="str">
        <f>IF('F-N° Seg Contrat'!G20=0,"   ---",'G-Prima Tot x Tip V'!G20/'F-N° Seg Contrat'!G20*1000)</f>
        <v>   ---</v>
      </c>
      <c r="H20" s="176">
        <f>IF('F-N° Seg Contrat'!H20=0,"   ---",'G-Prima Tot x Tip V'!H20/'F-N° Seg Contrat'!H20*1000)</f>
        <v>11646.288209606986</v>
      </c>
      <c r="I20" s="184">
        <f>IF('F-N° Seg Contrat'!I20=0,"   ---",'G-Prima Tot x Tip V'!I20/'F-N° Seg Contrat'!I20*1000)</f>
        <v>8132.758620689655</v>
      </c>
    </row>
    <row r="21" spans="1:9" ht="12.75">
      <c r="A21" s="85" t="str">
        <f>'F-N° Seg Contrat'!A21</f>
        <v>Penta Security</v>
      </c>
      <c r="B21" s="176">
        <f>IF('F-N° Seg Contrat'!B21=0,"   ---",'G-Prima Tot x Tip V'!B21/'F-N° Seg Contrat'!B21*1000)</f>
        <v>6172.726934888294</v>
      </c>
      <c r="C21" s="176">
        <f>IF('F-N° Seg Contrat'!C21=0,"   ---",'G-Prima Tot x Tip V'!C21/'F-N° Seg Contrat'!C21*1000)</f>
        <v>8055.82473782211</v>
      </c>
      <c r="D21" s="176">
        <f>IF('F-N° Seg Contrat'!D21=0,"   ---",'G-Prima Tot x Tip V'!D21/'F-N° Seg Contrat'!D21*1000)</f>
        <v>12831.274549641068</v>
      </c>
      <c r="E21" s="176">
        <f>IF('F-N° Seg Contrat'!E21=0,"   ---",'G-Prima Tot x Tip V'!E21/'F-N° Seg Contrat'!E21*1000)</f>
        <v>74780.64286138672</v>
      </c>
      <c r="F21" s="176">
        <f>IF('F-N° Seg Contrat'!F21=0,"   ---",'G-Prima Tot x Tip V'!F21/'F-N° Seg Contrat'!F21*1000)</f>
        <v>32399.906781635986</v>
      </c>
      <c r="G21" s="176">
        <f>IF('F-N° Seg Contrat'!G21=0,"   ---",'G-Prima Tot x Tip V'!G21/'F-N° Seg Contrat'!G21*1000)</f>
        <v>17327.88112037631</v>
      </c>
      <c r="H21" s="176">
        <f>IF('F-N° Seg Contrat'!H21=0,"   ---",'G-Prima Tot x Tip V'!H21/'F-N° Seg Contrat'!H21*1000)</f>
        <v>8476.099068308442</v>
      </c>
      <c r="I21" s="184">
        <f>IF('F-N° Seg Contrat'!I21=0,"   ---",'G-Prima Tot x Tip V'!I21/'F-N° Seg Contrat'!I21*1000)</f>
        <v>9106.721163361011</v>
      </c>
    </row>
    <row r="22" spans="1:9" ht="12.75">
      <c r="A22" s="85" t="str">
        <f>'F-N° Seg Contrat'!A22</f>
        <v>Renta Nacional</v>
      </c>
      <c r="B22" s="176">
        <f>IF('F-N° Seg Contrat'!B22=0,"   ---",'G-Prima Tot x Tip V'!B22/'F-N° Seg Contrat'!B22*1000)</f>
        <v>9724.806201550387</v>
      </c>
      <c r="C22" s="176">
        <f>IF('F-N° Seg Contrat'!C22=0,"   ---",'G-Prima Tot x Tip V'!C22/'F-N° Seg Contrat'!C22*1000)</f>
        <v>11600.240171912526</v>
      </c>
      <c r="D22" s="176">
        <f>IF('F-N° Seg Contrat'!D22=0,"   ---",'G-Prima Tot x Tip V'!D22/'F-N° Seg Contrat'!D22*1000)</f>
        <v>22084.972842486422</v>
      </c>
      <c r="E22" s="176">
        <f>IF('F-N° Seg Contrat'!E22=0,"   ---",'G-Prima Tot x Tip V'!E22/'F-N° Seg Contrat'!E22*1000)</f>
        <v>75292.91821968865</v>
      </c>
      <c r="F22" s="176">
        <f>IF('F-N° Seg Contrat'!F22=0,"   ---",'G-Prima Tot x Tip V'!F22/'F-N° Seg Contrat'!F22*1000)</f>
        <v>34577.934573444516</v>
      </c>
      <c r="G22" s="176">
        <f>IF('F-N° Seg Contrat'!G22=0,"   ---",'G-Prima Tot x Tip V'!G22/'F-N° Seg Contrat'!G22*1000)</f>
        <v>20767.989674088414</v>
      </c>
      <c r="H22" s="176">
        <f>IF('F-N° Seg Contrat'!H22=0,"   ---",'G-Prima Tot x Tip V'!H22/'F-N° Seg Contrat'!H22*1000)</f>
        <v>10210.786516853932</v>
      </c>
      <c r="I22" s="184">
        <f>IF('F-N° Seg Contrat'!I22=0,"   ---",'G-Prima Tot x Tip V'!I22/'F-N° Seg Contrat'!I22*1000)</f>
        <v>22301.045950295014</v>
      </c>
    </row>
    <row r="23" spans="1:9" ht="12.75">
      <c r="A23" s="85" t="str">
        <f>'F-N° Seg Contrat'!A23</f>
        <v>Suramericana</v>
      </c>
      <c r="B23" s="176">
        <f>IF('F-N° Seg Contrat'!B23=0,"   ---",'G-Prima Tot x Tip V'!B23/'F-N° Seg Contrat'!B23*1000)</f>
        <v>5617.8024657905435</v>
      </c>
      <c r="C23" s="176">
        <f>IF('F-N° Seg Contrat'!C23=0,"   ---",'G-Prima Tot x Tip V'!C23/'F-N° Seg Contrat'!C23*1000)</f>
        <v>7378.806164129224</v>
      </c>
      <c r="D23" s="176">
        <f>IF('F-N° Seg Contrat'!D23=0,"   ---",'G-Prima Tot x Tip V'!D23/'F-N° Seg Contrat'!D23*1000)</f>
        <v>18241.46250927988</v>
      </c>
      <c r="E23" s="176">
        <f>IF('F-N° Seg Contrat'!E23=0,"   ---",'G-Prima Tot x Tip V'!E23/'F-N° Seg Contrat'!E23*1000)</f>
        <v>21272.681451612905</v>
      </c>
      <c r="F23" s="176">
        <f>IF('F-N° Seg Contrat'!F23=0,"   ---",'G-Prima Tot x Tip V'!F23/'F-N° Seg Contrat'!F23*1000)</f>
        <v>28062.772861356934</v>
      </c>
      <c r="G23" s="176">
        <f>IF('F-N° Seg Contrat'!G23=0,"   ---",'G-Prima Tot x Tip V'!G23/'F-N° Seg Contrat'!G23*1000)</f>
        <v>18777.736686390534</v>
      </c>
      <c r="H23" s="176">
        <f>IF('F-N° Seg Contrat'!H23=0,"   ---",'G-Prima Tot x Tip V'!H23/'F-N° Seg Contrat'!H23*1000)</f>
        <v>6277.29754322111</v>
      </c>
      <c r="I23" s="184">
        <f>IF('F-N° Seg Contrat'!I23=0,"   ---",'G-Prima Tot x Tip V'!I23/'F-N° Seg Contrat'!I23*1000)</f>
        <v>7368.895535263304</v>
      </c>
    </row>
    <row r="24" spans="1:10" ht="12.75">
      <c r="A24" s="85" t="str">
        <f>'F-N° Seg Contrat'!A24</f>
        <v>SURA</v>
      </c>
      <c r="B24" s="176" t="str">
        <f>IF('F-N° Seg Contrat'!B24=0,"   ---",'G-Prima Tot x Tip V'!B24/'F-N° Seg Contrat'!B24*1000)</f>
        <v>   ---</v>
      </c>
      <c r="C24" s="176" t="str">
        <f>IF('F-N° Seg Contrat'!C24=0,"   ---",'G-Prima Tot x Tip V'!C24/'F-N° Seg Contrat'!C24*1000)</f>
        <v>   ---</v>
      </c>
      <c r="D24" s="176" t="str">
        <f>IF('F-N° Seg Contrat'!D24=0,"   ---",'G-Prima Tot x Tip V'!D24/'F-N° Seg Contrat'!D24*1000)</f>
        <v>   ---</v>
      </c>
      <c r="E24" s="176" t="str">
        <f>IF('F-N° Seg Contrat'!E24=0,"   ---",'G-Prima Tot x Tip V'!E24/'F-N° Seg Contrat'!E24*1000)</f>
        <v>   ---</v>
      </c>
      <c r="F24" s="176" t="str">
        <f>IF('F-N° Seg Contrat'!F24=0,"   ---",'G-Prima Tot x Tip V'!F24/'F-N° Seg Contrat'!F24*1000)</f>
        <v>   ---</v>
      </c>
      <c r="G24" s="176" t="str">
        <f>IF('F-N° Seg Contrat'!G24=0,"   ---",'G-Prima Tot x Tip V'!G24/'F-N° Seg Contrat'!G24*1000)</f>
        <v>   ---</v>
      </c>
      <c r="H24" s="176" t="str">
        <f>IF('F-N° Seg Contrat'!H24=0,"   ---",'G-Prima Tot x Tip V'!H24/'F-N° Seg Contrat'!H24*1000)</f>
        <v>   ---</v>
      </c>
      <c r="I24" s="184" t="str">
        <f>IF('F-N° Seg Contrat'!I24=0,"   ---",'G-Prima Tot x Tip V'!I24/'F-N° Seg Contrat'!I24*1000)</f>
        <v>   ---</v>
      </c>
      <c r="J24" s="177"/>
    </row>
    <row r="25" spans="1:10" ht="12.75">
      <c r="A25" s="85" t="str">
        <f>'F-N° Seg Contrat'!A25</f>
        <v>Zenit</v>
      </c>
      <c r="B25" s="176">
        <f>IF('F-N° Seg Contrat'!B25=0,"   ---",'G-Prima Tot x Tip V'!B25/'F-N° Seg Contrat'!B25*1000)</f>
        <v>5584.589592274679</v>
      </c>
      <c r="C25" s="176">
        <f>IF('F-N° Seg Contrat'!C25=0,"   ---",'G-Prima Tot x Tip V'!C25/'F-N° Seg Contrat'!C25*1000)</f>
        <v>9185.722801788377</v>
      </c>
      <c r="D25" s="176" t="str">
        <f>IF('F-N° Seg Contrat'!D25=0,"   ---",'G-Prima Tot x Tip V'!D25/'F-N° Seg Contrat'!D25*1000)</f>
        <v>   ---</v>
      </c>
      <c r="E25" s="176" t="str">
        <f>IF('F-N° Seg Contrat'!E25=0,"   ---",'G-Prima Tot x Tip V'!E25/'F-N° Seg Contrat'!E25*1000)</f>
        <v>   ---</v>
      </c>
      <c r="F25" s="176">
        <f>IF('F-N° Seg Contrat'!F25=0,"   ---",'G-Prima Tot x Tip V'!F25/'F-N° Seg Contrat'!F25*1000)</f>
        <v>31213.135327337375</v>
      </c>
      <c r="G25" s="176" t="str">
        <f>IF('F-N° Seg Contrat'!G25=0,"   ---",'G-Prima Tot x Tip V'!G25/'F-N° Seg Contrat'!G25*1000)</f>
        <v>   ---</v>
      </c>
      <c r="H25" s="231">
        <f>IF('F-N° Seg Contrat'!H25=0,"   ---",'G-Prima Tot x Tip V'!H25/'F-N° Seg Contrat'!H25*1000)</f>
        <v>6078.011144449208</v>
      </c>
      <c r="I25" s="232">
        <f>IF('F-N° Seg Contrat'!I25=0,"   ---",'G-Prima Tot x Tip V'!I25/'F-N° Seg Contrat'!I25*1000)</f>
        <v>6872.892340766345</v>
      </c>
      <c r="J25" s="177"/>
    </row>
    <row r="26" spans="1:10" ht="12.75">
      <c r="A26" s="63"/>
      <c r="B26" s="178"/>
      <c r="C26" s="83"/>
      <c r="D26" s="83"/>
      <c r="E26" s="83"/>
      <c r="F26" s="83"/>
      <c r="G26" s="83"/>
      <c r="H26" s="171"/>
      <c r="I26" s="185"/>
      <c r="J26" s="177"/>
    </row>
    <row r="27" spans="1:9" ht="12.75">
      <c r="A27" s="68" t="s">
        <v>14</v>
      </c>
      <c r="B27" s="11">
        <f>'G-Prima Tot x Tip V'!B27/'F-N° Seg Contrat'!B27*1000</f>
        <v>6747.375460401745</v>
      </c>
      <c r="C27" s="11">
        <f>'G-Prima Tot x Tip V'!C27/'F-N° Seg Contrat'!C27*1000</f>
        <v>8988.736164470432</v>
      </c>
      <c r="D27" s="11">
        <f>'G-Prima Tot x Tip V'!D27/'F-N° Seg Contrat'!D27*1000</f>
        <v>15888.280905853444</v>
      </c>
      <c r="E27" s="11">
        <f>'G-Prima Tot x Tip V'!E27/'F-N° Seg Contrat'!E27*1000</f>
        <v>58118.34825350842</v>
      </c>
      <c r="F27" s="11">
        <f>'G-Prima Tot x Tip V'!F27/'F-N° Seg Contrat'!F27*1000</f>
        <v>30708.806635097648</v>
      </c>
      <c r="G27" s="11">
        <f>'G-Prima Tot x Tip V'!G27/'F-N° Seg Contrat'!G27*1000</f>
        <v>18333.96853713915</v>
      </c>
      <c r="H27" s="11">
        <f>'G-Prima Tot x Tip V'!H27/'F-N° Seg Contrat'!H27*1000</f>
        <v>8933.34035541779</v>
      </c>
      <c r="I27" s="186">
        <f>'G-Prima Tot x Tip V'!I27/'F-N° Seg Contrat'!I27*1000</f>
        <v>9624.625422214203</v>
      </c>
    </row>
    <row r="28" spans="1:9" ht="12.75">
      <c r="A28" s="84"/>
      <c r="B28" s="74"/>
      <c r="C28" s="74"/>
      <c r="D28" s="74"/>
      <c r="E28" s="74"/>
      <c r="F28" s="74"/>
      <c r="G28" s="74"/>
      <c r="H28" s="74"/>
      <c r="I28" s="187"/>
    </row>
    <row r="29" spans="1:9" ht="12.75">
      <c r="A29" s="76"/>
      <c r="B29" s="50"/>
      <c r="C29" s="50"/>
      <c r="D29" s="50"/>
      <c r="E29" s="50"/>
      <c r="F29" s="50"/>
      <c r="G29" s="50"/>
      <c r="H29" s="50"/>
      <c r="I29" s="48"/>
    </row>
    <row r="30" spans="1:9" ht="12.75">
      <c r="A30" s="76"/>
      <c r="B30" s="50"/>
      <c r="C30" s="50"/>
      <c r="D30" s="50"/>
      <c r="E30" s="50"/>
      <c r="F30" s="50"/>
      <c r="G30" s="50"/>
      <c r="H30" s="50"/>
      <c r="I30" s="48"/>
    </row>
    <row r="31" spans="1:9" ht="12.75">
      <c r="A31" s="76"/>
      <c r="B31" s="50"/>
      <c r="C31" s="50"/>
      <c r="D31" s="50"/>
      <c r="E31" s="50"/>
      <c r="F31" s="50"/>
      <c r="G31" s="50"/>
      <c r="H31" s="50"/>
      <c r="I31" s="48"/>
    </row>
    <row r="32" spans="1:9" ht="12.75">
      <c r="A32" s="76"/>
      <c r="B32" s="50"/>
      <c r="C32" s="50"/>
      <c r="D32" s="50"/>
      <c r="E32" s="50"/>
      <c r="F32" s="50"/>
      <c r="G32" s="50"/>
      <c r="H32" s="50"/>
      <c r="I32" s="48"/>
    </row>
  </sheetData>
  <sheetProtection/>
  <printOptions/>
  <pageMargins left="1.18" right="0.75" top="0.81" bottom="1" header="0" footer="0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4" sqref="P34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Valenzuela Cifuentes Mario</cp:lastModifiedBy>
  <cp:lastPrinted>2014-05-05T15:08:12Z</cp:lastPrinted>
  <dcterms:created xsi:type="dcterms:W3CDTF">1998-11-26T15:05:36Z</dcterms:created>
  <dcterms:modified xsi:type="dcterms:W3CDTF">2017-04-27T18:46:19Z</dcterms:modified>
  <cp:category/>
  <cp:version/>
  <cp:contentType/>
  <cp:contentStatus/>
</cp:coreProperties>
</file>