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NUEVOS_fOGAPE\"/>
    </mc:Choice>
  </mc:AlternateContent>
  <xr:revisionPtr revIDLastSave="0" documentId="8_{B5763909-F913-4625-B4D7-096C812A46AF}" xr6:coauthVersionLast="47" xr6:coauthVersionMax="47" xr10:uidLastSave="{00000000-0000-0000-0000-000000000000}"/>
  <bookViews>
    <workbookView xWindow="-108" yWindow="-108" windowWidth="23256" windowHeight="12576" xr2:uid="{755ADB1F-B54E-46D1-AA38-F7982CE23987}"/>
  </bookViews>
  <sheets>
    <sheet name="Indice" sheetId="5" r:id="rId1"/>
    <sheet name="Solicitudes y Curses_Reactiva" sheetId="3" r:id="rId2"/>
    <sheet name="Detalle_Reactiva" sheetId="4" r:id="rId3"/>
    <sheet name="Solicitudes y Curses_Posterga" sheetId="7" r:id="rId4"/>
    <sheet name="Tasas de interes y plazos" sheetId="9" r:id="rId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9" l="1"/>
  <c r="B40" i="9"/>
  <c r="X53" i="7"/>
  <c r="V53" i="7"/>
  <c r="T53" i="7"/>
  <c r="R53" i="7"/>
  <c r="P53" i="7"/>
  <c r="N53" i="7"/>
  <c r="L53" i="7"/>
  <c r="J53" i="7"/>
  <c r="H53" i="7"/>
  <c r="F53" i="7"/>
  <c r="D53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N25" i="7" l="1"/>
  <c r="N24" i="7"/>
  <c r="N23" i="7"/>
  <c r="N22" i="7"/>
  <c r="M23" i="7"/>
  <c r="M24" i="7"/>
  <c r="M25" i="7"/>
  <c r="M22" i="7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U26" i="7" l="1"/>
  <c r="C22" i="7"/>
  <c r="C23" i="7"/>
  <c r="C24" i="7"/>
  <c r="C25" i="7"/>
  <c r="D23" i="7" l="1"/>
  <c r="D25" i="7"/>
  <c r="L52" i="7"/>
  <c r="D52" i="7"/>
  <c r="P52" i="7"/>
  <c r="J52" i="7"/>
  <c r="X52" i="7"/>
  <c r="V52" i="7"/>
  <c r="T52" i="7"/>
  <c r="R52" i="7"/>
  <c r="H52" i="7"/>
  <c r="F52" i="7"/>
  <c r="X26" i="7"/>
  <c r="X27" i="7" s="1"/>
  <c r="W26" i="7"/>
  <c r="V26" i="7"/>
  <c r="V27" i="7" s="1"/>
  <c r="T26" i="7"/>
  <c r="T27" i="7" s="1"/>
  <c r="S26" i="7"/>
  <c r="R26" i="7"/>
  <c r="R27" i="7" s="1"/>
  <c r="Q26" i="7"/>
  <c r="P26" i="7"/>
  <c r="P27" i="7" s="1"/>
  <c r="O26" i="7"/>
  <c r="L26" i="7"/>
  <c r="L27" i="7" s="1"/>
  <c r="K26" i="7"/>
  <c r="J26" i="7"/>
  <c r="J27" i="7" s="1"/>
  <c r="I26" i="7"/>
  <c r="H26" i="7"/>
  <c r="H27" i="7" s="1"/>
  <c r="G26" i="7"/>
  <c r="F26" i="7"/>
  <c r="F27" i="7" s="1"/>
  <c r="E26" i="7"/>
  <c r="D24" i="7"/>
  <c r="M26" i="7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114" i="3"/>
  <c r="B111" i="3"/>
  <c r="B88" i="4"/>
  <c r="B85" i="4"/>
  <c r="C26" i="7" l="1"/>
  <c r="N52" i="7"/>
  <c r="N26" i="7"/>
  <c r="N27" i="7" s="1"/>
  <c r="G52" i="7"/>
  <c r="W52" i="7"/>
  <c r="I52" i="7"/>
  <c r="U52" i="7"/>
  <c r="D22" i="7"/>
  <c r="D26" i="7" s="1"/>
  <c r="D27" i="7" s="1"/>
  <c r="K52" i="7"/>
  <c r="S52" i="7"/>
  <c r="C52" i="7"/>
  <c r="O52" i="7"/>
  <c r="M52" i="7"/>
  <c r="E52" i="7"/>
  <c r="Q52" i="7"/>
  <c r="B85" i="7"/>
  <c r="B82" i="7"/>
</calcChain>
</file>

<file path=xl/sharedStrings.xml><?xml version="1.0" encoding="utf-8"?>
<sst xmlns="http://schemas.openxmlformats.org/spreadsheetml/2006/main" count="541" uniqueCount="122">
  <si>
    <t>COOPEUCH</t>
  </si>
  <si>
    <t>Medianas Empresas</t>
  </si>
  <si>
    <t>Institución</t>
  </si>
  <si>
    <t>Tabla 4</t>
  </si>
  <si>
    <t>Total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</si>
  <si>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</si>
  <si>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</si>
  <si>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</si>
  <si>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</si>
  <si>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</si>
  <si>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</si>
  <si>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</si>
  <si>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</si>
  <si>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</si>
  <si>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</si>
  <si>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</si>
  <si>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</si>
  <si>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</si>
  <si>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</si>
  <si>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</si>
  <si>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</si>
  <si>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</si>
  <si>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</si>
  <si>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</si>
  <si>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</si>
  <si>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</si>
  <si>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</si>
  <si>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</si>
  <si>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</si>
  <si>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</si>
  <si>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</si>
  <si>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</si>
  <si>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</si>
  <si>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</si>
  <si>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</si>
  <si>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</si>
  <si>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</si>
  <si>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</si>
  <si>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</si>
  <si>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</si>
  <si>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</si>
  <si>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</si>
  <si>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</si>
  <si>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</si>
  <si>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</si>
  <si>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</si>
  <si>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</si>
  <si>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</si>
  <si>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</si>
  <si>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</si>
  <si>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</si>
  <si>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</si>
  <si>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Tabla 1</t>
  </si>
  <si>
    <t>Tabla 2</t>
  </si>
  <si>
    <t>Solicitudes y curses por institución financiera</t>
  </si>
  <si>
    <t>Solicitudes y curses por tipo de empresa</t>
  </si>
  <si>
    <t>Solicitudes y curses por institución y tamaño</t>
  </si>
  <si>
    <t>Banco del Estado</t>
  </si>
  <si>
    <t>Falabella</t>
  </si>
  <si>
    <t>SOLICITUDES Y CURSES DE CRÉDITO ASOCIADOS AL PROGRAMA FOGAPE REACTIVA (*)</t>
  </si>
  <si>
    <t>4 Life compañía de seguros de Vida S.A.</t>
  </si>
  <si>
    <t>EUROAMERICA  VIDA</t>
  </si>
  <si>
    <t>Ohio National Seguros de Vida S.A.</t>
  </si>
  <si>
    <t>Vida Security Prevision</t>
  </si>
  <si>
    <t>SOLICITUDES Y CURSES DE CRÉDITO ASOCIADOS AL PROGRAMA REACTIVA</t>
  </si>
  <si>
    <t>SOLICITUDES Y CURSES DE CRÉDITO ASOCIADOS AL PROGRAMA POSTERGACION</t>
  </si>
  <si>
    <t>SOLICITUDES Y CURSES DE CRÉDITO ASOCIADOS AL PROGRAMA FOGAPE POSTERGACION (*)</t>
  </si>
  <si>
    <t>BALANCE DE ACTIVIDADES ASOCIADO AL PROGRAMA DE GARANTÍAS FOGAPE REACTIVA Y POSTERGACION</t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</si>
  <si>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cumpla con los requisitos de mora, valor de la tasación y otros requerimientos especificados en los Decretos Supremos N°8 y N° 32, ambos del año 2021 emitidos por el Ministerio de Hacienda (Reglamentos), según el tipo de programa que corresponda.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</si>
  <si>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</si>
  <si>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t>5) Las operaciones consideradas como cursadas podrían incluir operaciones que no están completamente perfeccionadas, por ejemplo falta termino de la tramitación en el Conservador de Bienes Raíces</t>
  </si>
  <si>
    <t>Region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</si>
  <si>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</si>
  <si>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</si>
  <si>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</si>
  <si>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</si>
  <si>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</si>
  <si>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General Bernardo O’Higgins</t>
  </si>
  <si>
    <t>Región del Maule</t>
  </si>
  <si>
    <t>Región del Bío Bío</t>
  </si>
  <si>
    <t>Región de la Araucanía</t>
  </si>
  <si>
    <t>Región de los Lagos</t>
  </si>
  <si>
    <t>Región de Aysén del general Carlos Ibáñez del Campo</t>
  </si>
  <si>
    <t>Región de Magallanes y de la Antártica Chilena</t>
  </si>
  <si>
    <t>Región Metropolitana de Santiago</t>
  </si>
  <si>
    <t>Región de los Ríos</t>
  </si>
  <si>
    <t>Región de Arica y Parinacota</t>
  </si>
  <si>
    <t>Región de Ñuble</t>
  </si>
  <si>
    <t>Sin Información</t>
  </si>
  <si>
    <t>Destino de Financiamiento</t>
  </si>
  <si>
    <t>Inversiones en Activo Fijo</t>
  </si>
  <si>
    <t>Refinanciamiento</t>
  </si>
  <si>
    <t>Gastos de Capital de Trabajo</t>
  </si>
  <si>
    <t>TOTAL</t>
  </si>
  <si>
    <t>Tabla 5</t>
  </si>
  <si>
    <t>Solicitudes y curses por destino de financiamiento (montos en Unidades de Fomento)</t>
  </si>
  <si>
    <t>Solicitudes y curses por  region</t>
  </si>
  <si>
    <t>Solicitudes y curses por destino de financiamiento</t>
  </si>
  <si>
    <t>Solicitudes y curses por  region (montos en Unidades de Fomento)</t>
  </si>
  <si>
    <t>Tabla 6</t>
  </si>
  <si>
    <t>Tabla 7</t>
  </si>
  <si>
    <t>Solicitudes y curses por region</t>
  </si>
  <si>
    <t>Solicitudes y curses por region (montos en Unidades de Fomento)</t>
  </si>
  <si>
    <t>Información al: 13/06/2021 para todas las instituciones</t>
  </si>
  <si>
    <t>Actualización: 22/06/2021</t>
  </si>
  <si>
    <t>Tabla 8</t>
  </si>
  <si>
    <t>Tasa de interes</t>
  </si>
  <si>
    <t>Plazo contractual</t>
  </si>
  <si>
    <t>TASAS DE INTERES Y PLAZOS DE CRÉDITO ASOCIADOS AL PROGRAMA FOGAPE (*)</t>
  </si>
  <si>
    <t>Tasas de interes y plazo promedio por tipo de empresas y programa</t>
  </si>
  <si>
    <t>Programa</t>
  </si>
  <si>
    <t>Reactivación</t>
  </si>
  <si>
    <t>Postergación</t>
  </si>
  <si>
    <t>(%)</t>
  </si>
  <si>
    <t>(meses)</t>
  </si>
  <si>
    <t>Tabla 9</t>
  </si>
  <si>
    <t>Reprogramaciones</t>
  </si>
  <si>
    <t>Tasas de interes y plazo promedio por destino de financiamiento y programa</t>
  </si>
  <si>
    <t>Destino</t>
  </si>
  <si>
    <t>TASAS DE INTERES Y PLAZOS DE CRÉDITO ASOCIADOS AL PROGRAMA FOGAPE</t>
  </si>
  <si>
    <t>2) Datos sujetos a rectificación.</t>
  </si>
  <si>
    <t>1) Información de operaciones cursadas.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</si>
</sst>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_);_(* \(#,##0\);_(* &quot;-&quot;_);_(@_)"/>
    <numFmt numFmtId="165" formatCode="_(* #,##0.00_);_(* \(#,##0.00\);_(* &quot;-&quot;??_);_(@_)"/>
    <numFmt numFmtId="167" formatCode="_(* #,##0.00_);_(* \(#,##0.00\);_(* &quot;-&quot;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1"/>
      <name val="Calibri Light"/>
      <family val="2"/>
      <scheme val="major"/>
    </font>
    <font>
      <b/>
      <sz val="10"/>
      <name val="Arial"/>
      <family val="2"/>
    </font>
    <font>
      <i/>
      <sz val="11"/>
      <color theme="0" tint="-0.4999542222357860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3" fontId="9" fillId="2" borderId="3" xfId="0" applyNumberFormat="1" applyFont="1" applyFill="1" applyBorder="1"/>
    <xf numFmtId="3" fontId="9" fillId="2" borderId="17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4" fillId="2" borderId="0" xfId="0" applyFont="1" applyFill="1"/>
    <xf numFmtId="0" fontId="14" fillId="0" borderId="0" xfId="0" applyFont="1"/>
    <xf numFmtId="164" fontId="9" fillId="2" borderId="0" xfId="1" applyFont="1" applyFill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2" xfId="0" applyNumberFormat="1" applyFill="1" applyBorder="1"/>
    <xf numFmtId="3" fontId="9" fillId="2" borderId="0" xfId="0" applyNumberFormat="1" applyFont="1" applyFill="1" applyBorder="1"/>
    <xf numFmtId="3" fontId="0" fillId="2" borderId="16" xfId="0" applyNumberFormat="1" applyFill="1" applyBorder="1"/>
    <xf numFmtId="3" fontId="9" fillId="2" borderId="15" xfId="0" applyNumberFormat="1" applyFont="1" applyFill="1" applyBorder="1"/>
    <xf numFmtId="3" fontId="0" fillId="2" borderId="18" xfId="0" applyNumberFormat="1" applyFill="1" applyBorder="1"/>
    <xf numFmtId="3" fontId="9" fillId="2" borderId="11" xfId="0" applyNumberFormat="1" applyFont="1" applyFill="1" applyBorder="1"/>
    <xf numFmtId="3" fontId="9" fillId="2" borderId="0" xfId="0" applyNumberFormat="1" applyFont="1" applyFill="1"/>
    <xf numFmtId="0" fontId="9" fillId="2" borderId="11" xfId="0" applyFont="1" applyFill="1" applyBorder="1"/>
    <xf numFmtId="0" fontId="16" fillId="0" borderId="0" xfId="0" applyFont="1"/>
    <xf numFmtId="0" fontId="7" fillId="0" borderId="0" xfId="0" applyFont="1"/>
    <xf numFmtId="0" fontId="0" fillId="2" borderId="0" xfId="0" applyFont="1" applyFill="1"/>
    <xf numFmtId="0" fontId="0" fillId="0" borderId="0" xfId="0" applyFont="1"/>
    <xf numFmtId="0" fontId="15" fillId="0" borderId="0" xfId="2" applyFont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64" fontId="13" fillId="2" borderId="0" xfId="1" applyFont="1" applyFill="1" applyBorder="1"/>
    <xf numFmtId="0" fontId="15" fillId="0" borderId="0" xfId="2"/>
    <xf numFmtId="0" fontId="2" fillId="2" borderId="11" xfId="0" applyFont="1" applyFill="1" applyBorder="1"/>
    <xf numFmtId="164" fontId="2" fillId="2" borderId="11" xfId="0" applyNumberFormat="1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164" fontId="10" fillId="2" borderId="11" xfId="0" applyNumberFormat="1" applyFont="1" applyFill="1" applyBorder="1"/>
    <xf numFmtId="164" fontId="10" fillId="2" borderId="19" xfId="0" applyNumberFormat="1" applyFont="1" applyFill="1" applyBorder="1"/>
    <xf numFmtId="164" fontId="0" fillId="2" borderId="11" xfId="1" applyFont="1" applyFill="1" applyBorder="1"/>
    <xf numFmtId="164" fontId="0" fillId="2" borderId="18" xfId="1" applyFont="1" applyFill="1" applyBorder="1"/>
    <xf numFmtId="164" fontId="0" fillId="2" borderId="19" xfId="1" applyFont="1" applyFill="1" applyBorder="1"/>
    <xf numFmtId="164" fontId="9" fillId="2" borderId="11" xfId="1" applyFont="1" applyFill="1" applyBorder="1"/>
    <xf numFmtId="164" fontId="9" fillId="2" borderId="19" xfId="1" applyFont="1" applyFill="1" applyBorder="1"/>
    <xf numFmtId="0" fontId="0" fillId="2" borderId="20" xfId="0" applyFill="1" applyBorder="1"/>
    <xf numFmtId="0" fontId="2" fillId="2" borderId="20" xfId="0" applyFont="1" applyFill="1" applyBorder="1"/>
    <xf numFmtId="3" fontId="2" fillId="2" borderId="20" xfId="0" applyNumberFormat="1" applyFont="1" applyFill="1" applyBorder="1"/>
    <xf numFmtId="0" fontId="8" fillId="2" borderId="0" xfId="0" applyFont="1" applyFill="1" applyAlignment="1">
      <alignment horizontal="left"/>
    </xf>
    <xf numFmtId="1" fontId="17" fillId="2" borderId="0" xfId="1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2" borderId="0" xfId="0" applyFill="1" applyAlignment="1">
      <alignment vertical="top"/>
    </xf>
    <xf numFmtId="0" fontId="18" fillId="2" borderId="0" xfId="0" applyFont="1" applyFill="1"/>
    <xf numFmtId="164" fontId="17" fillId="2" borderId="0" xfId="1" applyFont="1" applyFill="1" applyAlignment="1"/>
    <xf numFmtId="0" fontId="18" fillId="2" borderId="0" xfId="0" applyFont="1" applyFill="1" applyAlignment="1">
      <alignment horizontal="left"/>
    </xf>
    <xf numFmtId="0" fontId="18" fillId="2" borderId="11" xfId="0" applyFont="1" applyFill="1" applyBorder="1" applyAlignment="1">
      <alignment horizontal="left"/>
    </xf>
    <xf numFmtId="164" fontId="2" fillId="2" borderId="15" xfId="0" applyNumberFormat="1" applyFont="1" applyFill="1" applyBorder="1"/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64" fontId="17" fillId="2" borderId="0" xfId="1" applyFont="1" applyFill="1" applyBorder="1" applyAlignment="1"/>
    <xf numFmtId="164" fontId="17" fillId="2" borderId="3" xfId="1" applyFont="1" applyFill="1" applyBorder="1" applyAlignment="1"/>
    <xf numFmtId="164" fontId="2" fillId="2" borderId="17" xfId="0" applyNumberFormat="1" applyFont="1" applyFill="1" applyBorder="1"/>
    <xf numFmtId="0" fontId="6" fillId="3" borderId="2" xfId="0" applyFont="1" applyFill="1" applyBorder="1" applyAlignment="1">
      <alignment horizontal="center"/>
    </xf>
    <xf numFmtId="164" fontId="17" fillId="2" borderId="2" xfId="1" applyFont="1" applyFill="1" applyBorder="1" applyAlignment="1"/>
    <xf numFmtId="164" fontId="2" fillId="2" borderId="16" xfId="0" applyNumberFormat="1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3" fontId="4" fillId="2" borderId="0" xfId="0" applyNumberFormat="1" applyFont="1" applyFill="1"/>
    <xf numFmtId="164" fontId="19" fillId="2" borderId="15" xfId="0" applyNumberFormat="1" applyFont="1" applyFill="1" applyBorder="1"/>
    <xf numFmtId="0" fontId="20" fillId="2" borderId="0" xfId="0" applyFont="1" applyFill="1"/>
    <xf numFmtId="164" fontId="20" fillId="2" borderId="0" xfId="1" applyFont="1" applyFill="1" applyAlignment="1"/>
    <xf numFmtId="0" fontId="18" fillId="2" borderId="11" xfId="0" applyFont="1" applyFill="1" applyBorder="1"/>
    <xf numFmtId="164" fontId="19" fillId="2" borderId="17" xfId="0" applyNumberFormat="1" applyFont="1" applyFill="1" applyBorder="1"/>
    <xf numFmtId="164" fontId="20" fillId="2" borderId="0" xfId="1" applyFont="1" applyFill="1"/>
    <xf numFmtId="164" fontId="17" fillId="2" borderId="0" xfId="1" applyFont="1" applyFill="1" applyAlignment="1">
      <alignment horizontal="center"/>
    </xf>
    <xf numFmtId="164" fontId="17" fillId="2" borderId="11" xfId="1" applyFont="1" applyFill="1" applyBorder="1" applyAlignment="1"/>
    <xf numFmtId="164" fontId="9" fillId="2" borderId="17" xfId="1" applyFont="1" applyFill="1" applyBorder="1"/>
    <xf numFmtId="164" fontId="13" fillId="2" borderId="0" xfId="0" applyNumberFormat="1" applyFont="1" applyFill="1"/>
    <xf numFmtId="0" fontId="12" fillId="3" borderId="8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7" fontId="0" fillId="2" borderId="0" xfId="1" applyNumberFormat="1" applyFont="1" applyFill="1" applyBorder="1"/>
    <xf numFmtId="167" fontId="0" fillId="2" borderId="11" xfId="1" applyNumberFormat="1" applyFont="1" applyFill="1" applyBorder="1"/>
    <xf numFmtId="0" fontId="6" fillId="3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7" fontId="2" fillId="2" borderId="11" xfId="1" applyNumberFormat="1" applyFont="1" applyFill="1" applyBorder="1"/>
    <xf numFmtId="0" fontId="2" fillId="2" borderId="20" xfId="0" applyFont="1" applyFill="1" applyBorder="1" applyAlignment="1">
      <alignment horizontal="center"/>
    </xf>
    <xf numFmtId="0" fontId="0" fillId="2" borderId="11" xfId="0" applyFill="1" applyBorder="1" applyAlignment="1">
      <alignment horizontal="left" vertical="top"/>
    </xf>
    <xf numFmtId="3" fontId="0" fillId="0" borderId="0" xfId="0" applyNumberFormat="1"/>
    <xf numFmtId="0" fontId="6" fillId="3" borderId="0" xfId="0" applyFont="1" applyFill="1" applyBorder="1" applyAlignment="1">
      <alignment horizontal="center" vertical="center"/>
    </xf>
    <xf numFmtId="10" fontId="0" fillId="0" borderId="0" xfId="4" applyNumberFormat="1" applyFont="1"/>
    <xf numFmtId="0" fontId="0" fillId="0" borderId="0" xfId="0" applyBorder="1"/>
    <xf numFmtId="0" fontId="9" fillId="2" borderId="0" xfId="0" applyFont="1" applyFill="1" applyBorder="1"/>
  </cellXfs>
  <cellStyles count="5">
    <cellStyle name="Hipervínculo" xfId="2" builtinId="8"/>
    <cellStyle name="Millares [0]" xfId="1" builtinId="6"/>
    <cellStyle name="Millares 2" xfId="3" xr:uid="{C8B8870D-7D15-44F5-A38F-0FAC4219327A}"/>
    <cellStyle name="Normal" xfId="0" builtinId="0"/>
    <cellStyle name="Porcentaje" xfId="4" builtinId="5"/>
  </cellStyles>
  <dxfs count="0"/>
  <tableStyles count="1" defaultTableStyle="TableStyleMedium2" defaultPivotStyle="PivotStyleLight16">
    <tableStyle name="Invisible" pivot="0" table="0" count="0" xr9:uid="{12B41395-0211-4AB3-8D23-009B08AA1F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A2:M39"/>
  <sheetViews>
    <sheetView showGridLines="0" tabSelected="1" zoomScale="85" zoomScaleNormal="85" workbookViewId="0">
      <selection activeCell="F8" sqref="F8"/>
    </sheetView>
  </sheetViews>
  <sheetFormatPr baseColWidth="10" defaultColWidth="11.44140625" defaultRowHeight="14.4" x14ac:dyDescent="0.3"/>
  <cols>
    <col min="1" max="1" width="5.6640625" style="55" customWidth="1"/>
    <col min="2" max="2" width="13.44140625" style="56" customWidth="1"/>
    <col min="3" max="3" width="73" style="56" customWidth="1"/>
    <col min="4" max="16384" width="11.44140625" style="56"/>
  </cols>
  <sheetData>
    <row r="2" spans="2:13" ht="15.6" x14ac:dyDescent="0.3">
      <c r="B2" s="39" t="s">
        <v>67</v>
      </c>
    </row>
    <row r="4" spans="2:13" x14ac:dyDescent="0.3">
      <c r="B4" s="54" t="s">
        <v>64</v>
      </c>
      <c r="C4" s="40"/>
      <c r="D4" s="40"/>
    </row>
    <row r="6" spans="2:13" x14ac:dyDescent="0.3">
      <c r="B6" s="61" t="s">
        <v>52</v>
      </c>
      <c r="C6" s="118" t="s">
        <v>54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2:13" x14ac:dyDescent="0.3">
      <c r="B7" s="61" t="s">
        <v>53</v>
      </c>
      <c r="C7" s="118" t="s">
        <v>55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2:13" x14ac:dyDescent="0.3">
      <c r="B8" s="61" t="s">
        <v>47</v>
      </c>
      <c r="C8" s="76" t="s">
        <v>96</v>
      </c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2:13" x14ac:dyDescent="0.3">
      <c r="B9" s="61" t="s">
        <v>3</v>
      </c>
      <c r="C9" s="76" t="s">
        <v>97</v>
      </c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2:13" x14ac:dyDescent="0.3">
      <c r="B10" s="61" t="s">
        <v>94</v>
      </c>
      <c r="C10" s="118" t="s">
        <v>56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</row>
    <row r="11" spans="2:13" x14ac:dyDescent="0.3">
      <c r="B11" s="57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2:13" x14ac:dyDescent="0.3">
      <c r="B12" s="54" t="s">
        <v>65</v>
      </c>
      <c r="C12" s="41"/>
      <c r="D12" s="41"/>
    </row>
    <row r="13" spans="2:13" x14ac:dyDescent="0.3">
      <c r="B13" s="53"/>
      <c r="C13" s="41"/>
      <c r="D13" s="41"/>
    </row>
    <row r="14" spans="2:13" x14ac:dyDescent="0.3">
      <c r="B14" s="61" t="s">
        <v>99</v>
      </c>
      <c r="C14" s="118" t="s">
        <v>54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</row>
    <row r="15" spans="2:13" x14ac:dyDescent="0.3">
      <c r="B15" s="61" t="s">
        <v>100</v>
      </c>
      <c r="C15" s="118" t="s">
        <v>101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</row>
    <row r="16" spans="2:13" x14ac:dyDescent="0.3"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2:13" x14ac:dyDescent="0.3">
      <c r="B17" s="54" t="s">
        <v>119</v>
      </c>
      <c r="C17" s="41"/>
      <c r="D17" s="41"/>
    </row>
    <row r="18" spans="2:13" x14ac:dyDescent="0.3">
      <c r="B18" s="53"/>
      <c r="C18" s="41"/>
      <c r="D18" s="41"/>
    </row>
    <row r="19" spans="2:13" x14ac:dyDescent="0.3">
      <c r="B19" s="61" t="s">
        <v>105</v>
      </c>
      <c r="C19" s="118" t="s">
        <v>117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</row>
    <row r="20" spans="2:13" x14ac:dyDescent="0.3">
      <c r="B20" s="61" t="s">
        <v>115</v>
      </c>
      <c r="C20" s="118" t="s">
        <v>109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</row>
    <row r="21" spans="2:13" x14ac:dyDescent="0.3">
      <c r="B21" s="61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</row>
    <row r="22" spans="2:13" x14ac:dyDescent="0.3">
      <c r="B22" s="61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2:13" x14ac:dyDescent="0.3">
      <c r="B23" s="61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2:13" ht="13.8" customHeight="1" x14ac:dyDescent="0.3">
      <c r="B24" s="56" t="s">
        <v>103</v>
      </c>
    </row>
    <row r="25" spans="2:13" x14ac:dyDescent="0.3">
      <c r="B25" s="55" t="s">
        <v>104</v>
      </c>
    </row>
    <row r="39" spans="1:1" x14ac:dyDescent="0.3">
      <c r="A39" s="20"/>
    </row>
  </sheetData>
  <mergeCells count="7">
    <mergeCell ref="C19:M19"/>
    <mergeCell ref="C20:M20"/>
    <mergeCell ref="C15:M15"/>
    <mergeCell ref="C14:M14"/>
    <mergeCell ref="C6:M6"/>
    <mergeCell ref="C7:M7"/>
    <mergeCell ref="C10:M10"/>
  </mergeCells>
  <hyperlinks>
    <hyperlink ref="B6" location="'Solicitudes y Curses_Reactiva'!B4" display="Tabla 1" xr:uid="{D90E6927-C52C-46B2-94B5-958C546B7DF5}"/>
    <hyperlink ref="B7" location="'Solicitudes y Curses_Reactiva'!B28" display="Tabla 2" xr:uid="{23A31FFF-28FD-4ED7-8658-43C6A9290596}"/>
    <hyperlink ref="B14" location="'Solicitudes y Curses_Posterga'!B4" display="Tabla 4" xr:uid="{03214C8A-F7DB-49B7-BB09-6C8A04F77C47}"/>
    <hyperlink ref="B10" location="Detalle_Reactiva!B2" display="Tabla 3" xr:uid="{8686A663-0A78-46CF-8A5F-450EC1FE6C6F}"/>
    <hyperlink ref="B8" location="'Solicitudes y Curses_Reactiva'!A44" display="Tabla 3" xr:uid="{46E6FA78-7AF6-4568-8BBF-B2C3A1F851A9}"/>
    <hyperlink ref="B9" location="'Solicitudes y Curses_Reactiva'!A73" display="Tabla 4" xr:uid="{1396BD91-0782-44C4-8C29-3B71BA57A171}"/>
    <hyperlink ref="B15" location="'Solicitudes y Curses_Posterga'!B29" display="Tabla 7" xr:uid="{1FDC09A4-9F23-48AF-AAC1-27838F5EF95F}"/>
    <hyperlink ref="B19" location="'Tasas de interes y plazos'!B4" display="Tabla 8" xr:uid="{3D3486C2-D906-4378-9824-C86BDF23EFC2}"/>
    <hyperlink ref="B20" location="'Tasas de interes y plazos'!B19" display="Tabla 9" xr:uid="{5268CFD6-8023-4F74-A149-AE2991213636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A2:AD114"/>
  <sheetViews>
    <sheetView topLeftCell="A88" zoomScale="80" zoomScaleNormal="80" workbookViewId="0">
      <selection activeCell="B46" sqref="B46:B67"/>
    </sheetView>
  </sheetViews>
  <sheetFormatPr baseColWidth="10" defaultColWidth="11.44140625" defaultRowHeight="14.4" x14ac:dyDescent="0.3"/>
  <cols>
    <col min="1" max="1" width="5.6640625" style="6" customWidth="1"/>
    <col min="2" max="2" width="28.6640625" style="6" customWidth="1"/>
    <col min="3" max="3" width="11.44140625" style="6"/>
    <col min="4" max="4" width="18.5546875" style="6" bestFit="1" customWidth="1"/>
    <col min="5" max="5" width="12.6640625" style="6" bestFit="1" customWidth="1"/>
    <col min="6" max="6" width="16.6640625" style="6" bestFit="1" customWidth="1"/>
    <col min="7" max="7" width="8.88671875" style="6" bestFit="1" customWidth="1"/>
    <col min="8" max="8" width="18.5546875" style="6" bestFit="1" customWidth="1"/>
    <col min="9" max="9" width="8.88671875" style="6" bestFit="1" customWidth="1"/>
    <col min="10" max="10" width="18.5546875" style="6" bestFit="1" customWidth="1"/>
    <col min="11" max="11" width="8.88671875" style="6" bestFit="1" customWidth="1"/>
    <col min="12" max="12" width="15.6640625" style="6" bestFit="1" customWidth="1"/>
    <col min="13" max="13" width="9.109375" style="11" bestFit="1" customWidth="1"/>
    <col min="14" max="14" width="19.33203125" style="11" bestFit="1" customWidth="1"/>
    <col min="15" max="15" width="9.5546875" style="6" bestFit="1" customWidth="1"/>
    <col min="16" max="16" width="18.5546875" style="6" bestFit="1" customWidth="1"/>
    <col min="17" max="17" width="8.88671875" style="6" bestFit="1" customWidth="1"/>
    <col min="18" max="18" width="16.6640625" style="6" bestFit="1" customWidth="1"/>
    <col min="19" max="19" width="8.88671875" style="6" bestFit="1" customWidth="1"/>
    <col min="20" max="20" width="16.6640625" style="6" bestFit="1" customWidth="1"/>
    <col min="21" max="21" width="8.88671875" style="6" bestFit="1" customWidth="1"/>
    <col min="22" max="22" width="16.6640625" style="6" bestFit="1" customWidth="1"/>
    <col min="23" max="23" width="9.109375" style="11" bestFit="1" customWidth="1"/>
    <col min="24" max="24" width="19.33203125" style="11" bestFit="1" customWidth="1"/>
    <col min="25" max="16384" width="11.44140625" style="6"/>
  </cols>
  <sheetData>
    <row r="2" spans="2:24" x14ac:dyDescent="0.3">
      <c r="B2" s="7" t="s">
        <v>59</v>
      </c>
    </row>
    <row r="3" spans="2:24" x14ac:dyDescent="0.3">
      <c r="B3" s="7"/>
    </row>
    <row r="4" spans="2:24" x14ac:dyDescent="0.3">
      <c r="B4" s="7" t="s">
        <v>52</v>
      </c>
    </row>
    <row r="5" spans="2:24" x14ac:dyDescent="0.3">
      <c r="B5" s="119" t="s">
        <v>43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2:24" x14ac:dyDescent="0.3">
      <c r="B6" s="129" t="s">
        <v>2</v>
      </c>
      <c r="C6" s="145" t="s">
        <v>5</v>
      </c>
      <c r="D6" s="145"/>
      <c r="E6" s="133" t="s">
        <v>6</v>
      </c>
      <c r="F6" s="131"/>
      <c r="G6" s="145" t="s">
        <v>7</v>
      </c>
      <c r="H6" s="145"/>
      <c r="I6" s="139" t="s">
        <v>8</v>
      </c>
      <c r="J6" s="137"/>
      <c r="K6" s="137"/>
      <c r="L6" s="137"/>
      <c r="M6" s="137"/>
      <c r="N6" s="138"/>
      <c r="O6" s="137" t="s">
        <v>9</v>
      </c>
      <c r="P6" s="138"/>
      <c r="Q6" s="139" t="s">
        <v>10</v>
      </c>
      <c r="R6" s="137"/>
      <c r="S6" s="137"/>
      <c r="T6" s="137"/>
      <c r="U6" s="137"/>
      <c r="V6" s="137"/>
      <c r="W6" s="137"/>
      <c r="X6" s="138"/>
    </row>
    <row r="7" spans="2:24" x14ac:dyDescent="0.3">
      <c r="B7" s="129"/>
      <c r="C7" s="146"/>
      <c r="D7" s="146"/>
      <c r="E7" s="133"/>
      <c r="F7" s="131"/>
      <c r="G7" s="146"/>
      <c r="H7" s="146"/>
      <c r="I7" s="134" t="s">
        <v>11</v>
      </c>
      <c r="J7" s="136"/>
      <c r="K7" s="136" t="s">
        <v>12</v>
      </c>
      <c r="L7" s="136"/>
      <c r="M7" s="140" t="s">
        <v>4</v>
      </c>
      <c r="N7" s="141"/>
      <c r="O7" s="136" t="s">
        <v>13</v>
      </c>
      <c r="P7" s="135"/>
      <c r="Q7" s="134" t="s">
        <v>14</v>
      </c>
      <c r="R7" s="136"/>
      <c r="S7" s="136" t="s">
        <v>15</v>
      </c>
      <c r="T7" s="136"/>
      <c r="U7" s="136" t="s">
        <v>16</v>
      </c>
      <c r="V7" s="136"/>
      <c r="W7" s="140" t="s">
        <v>4</v>
      </c>
      <c r="X7" s="141"/>
    </row>
    <row r="8" spans="2:24" ht="45" customHeight="1" x14ac:dyDescent="0.3">
      <c r="B8" s="129"/>
      <c r="C8" s="146"/>
      <c r="D8" s="146"/>
      <c r="E8" s="147"/>
      <c r="F8" s="148"/>
      <c r="G8" s="146"/>
      <c r="H8" s="146"/>
      <c r="I8" s="134"/>
      <c r="J8" s="136"/>
      <c r="K8" s="136"/>
      <c r="L8" s="136"/>
      <c r="M8" s="142"/>
      <c r="N8" s="143"/>
      <c r="O8" s="136"/>
      <c r="P8" s="135"/>
      <c r="Q8" s="134"/>
      <c r="R8" s="136"/>
      <c r="S8" s="136"/>
      <c r="T8" s="136"/>
      <c r="U8" s="136"/>
      <c r="V8" s="136"/>
      <c r="W8" s="142"/>
      <c r="X8" s="143"/>
    </row>
    <row r="9" spans="2:24" x14ac:dyDescent="0.3">
      <c r="B9" s="144"/>
      <c r="C9" s="14" t="s">
        <v>17</v>
      </c>
      <c r="D9" s="14" t="s">
        <v>18</v>
      </c>
      <c r="E9" s="15" t="s">
        <v>17</v>
      </c>
      <c r="F9" s="16" t="s">
        <v>18</v>
      </c>
      <c r="G9" s="14" t="s">
        <v>17</v>
      </c>
      <c r="H9" s="14" t="s">
        <v>18</v>
      </c>
      <c r="I9" s="15" t="s">
        <v>17</v>
      </c>
      <c r="J9" s="14" t="s">
        <v>18</v>
      </c>
      <c r="K9" s="14" t="s">
        <v>17</v>
      </c>
      <c r="L9" s="14" t="s">
        <v>18</v>
      </c>
      <c r="M9" s="17" t="s">
        <v>17</v>
      </c>
      <c r="N9" s="18" t="s">
        <v>18</v>
      </c>
      <c r="O9" s="14" t="s">
        <v>17</v>
      </c>
      <c r="P9" s="16" t="s">
        <v>18</v>
      </c>
      <c r="Q9" s="15" t="s">
        <v>17</v>
      </c>
      <c r="R9" s="14" t="s">
        <v>18</v>
      </c>
      <c r="S9" s="14" t="s">
        <v>17</v>
      </c>
      <c r="T9" s="14" t="s">
        <v>18</v>
      </c>
      <c r="U9" s="14" t="s">
        <v>17</v>
      </c>
      <c r="V9" s="14" t="s">
        <v>18</v>
      </c>
      <c r="W9" s="17" t="s">
        <v>17</v>
      </c>
      <c r="X9" s="18" t="s">
        <v>18</v>
      </c>
    </row>
    <row r="10" spans="2:24" x14ac:dyDescent="0.3">
      <c r="B10" s="1" t="s">
        <v>19</v>
      </c>
      <c r="C10" s="2">
        <v>21768</v>
      </c>
      <c r="D10" s="2">
        <v>51194112.186271891</v>
      </c>
      <c r="E10" s="3">
        <v>0</v>
      </c>
      <c r="F10" s="4">
        <v>0</v>
      </c>
      <c r="G10" s="2">
        <v>454</v>
      </c>
      <c r="H10" s="2">
        <v>3129985.4616270573</v>
      </c>
      <c r="I10" s="3">
        <v>2074</v>
      </c>
      <c r="J10" s="24">
        <v>9399207.2338520214</v>
      </c>
      <c r="K10" s="24">
        <v>0</v>
      </c>
      <c r="L10" s="24">
        <v>0</v>
      </c>
      <c r="M10" s="25">
        <v>2074</v>
      </c>
      <c r="N10" s="5">
        <v>9399207.2338520214</v>
      </c>
      <c r="O10" s="24">
        <v>18530</v>
      </c>
      <c r="P10" s="4">
        <v>37451894.733750872</v>
      </c>
      <c r="Q10" s="3">
        <v>1</v>
      </c>
      <c r="R10" s="24">
        <v>33716.078253668988</v>
      </c>
      <c r="S10" s="24">
        <v>157</v>
      </c>
      <c r="T10" s="24">
        <v>171541.53955705167</v>
      </c>
      <c r="U10" s="24">
        <v>552</v>
      </c>
      <c r="V10" s="24">
        <v>1007767.1392312195</v>
      </c>
      <c r="W10" s="25">
        <v>710</v>
      </c>
      <c r="X10" s="5">
        <v>1213024.7570419402</v>
      </c>
    </row>
    <row r="11" spans="2:24" x14ac:dyDescent="0.3">
      <c r="B11" s="1" t="s">
        <v>20</v>
      </c>
      <c r="C11" s="2">
        <v>763</v>
      </c>
      <c r="D11" s="2">
        <v>5719153.3374197222</v>
      </c>
      <c r="E11" s="3">
        <v>0</v>
      </c>
      <c r="F11" s="4">
        <v>0</v>
      </c>
      <c r="G11" s="2">
        <v>191</v>
      </c>
      <c r="H11" s="2">
        <v>1661157.4594800172</v>
      </c>
      <c r="I11" s="3">
        <v>155</v>
      </c>
      <c r="J11" s="24">
        <v>1092468.3675753823</v>
      </c>
      <c r="K11" s="24">
        <v>0</v>
      </c>
      <c r="L11" s="24">
        <v>0</v>
      </c>
      <c r="M11" s="25">
        <v>155</v>
      </c>
      <c r="N11" s="5">
        <v>1092468.3675753823</v>
      </c>
      <c r="O11" s="24">
        <v>344</v>
      </c>
      <c r="P11" s="4">
        <v>2500110.7661506757</v>
      </c>
      <c r="Q11" s="3">
        <v>0</v>
      </c>
      <c r="R11" s="24">
        <v>0</v>
      </c>
      <c r="S11" s="24">
        <v>5</v>
      </c>
      <c r="T11" s="24">
        <v>48483.720528776001</v>
      </c>
      <c r="U11" s="24">
        <v>68</v>
      </c>
      <c r="V11" s="24">
        <v>416933.02368487068</v>
      </c>
      <c r="W11" s="25">
        <v>73</v>
      </c>
      <c r="X11" s="5">
        <v>465416.74421364669</v>
      </c>
    </row>
    <row r="12" spans="2:24" x14ac:dyDescent="0.3">
      <c r="B12" s="6" t="s">
        <v>57</v>
      </c>
      <c r="C12" s="2">
        <v>120388</v>
      </c>
      <c r="D12" s="2">
        <v>99392495.754538864</v>
      </c>
      <c r="E12" s="3">
        <v>0</v>
      </c>
      <c r="F12" s="4">
        <v>0</v>
      </c>
      <c r="G12" s="2">
        <v>19540</v>
      </c>
      <c r="H12" s="2">
        <v>18027462.720031127</v>
      </c>
      <c r="I12" s="3">
        <v>4135</v>
      </c>
      <c r="J12" s="24">
        <v>3729758.9532708642</v>
      </c>
      <c r="K12" s="24">
        <v>6024</v>
      </c>
      <c r="L12" s="24">
        <v>20839200.992769927</v>
      </c>
      <c r="M12" s="25">
        <v>10159</v>
      </c>
      <c r="N12" s="5">
        <v>24568959.946040791</v>
      </c>
      <c r="O12" s="24">
        <v>73574</v>
      </c>
      <c r="P12" s="4">
        <v>40992977.270170979</v>
      </c>
      <c r="Q12" s="3">
        <v>3409</v>
      </c>
      <c r="R12" s="24">
        <v>2455456.0728725828</v>
      </c>
      <c r="S12" s="24">
        <v>5683</v>
      </c>
      <c r="T12" s="24">
        <v>3290923.5780918319</v>
      </c>
      <c r="U12" s="24">
        <v>8023</v>
      </c>
      <c r="V12" s="24">
        <v>10056716.167331548</v>
      </c>
      <c r="W12" s="25">
        <v>17115</v>
      </c>
      <c r="X12" s="5">
        <v>15803095.818295963</v>
      </c>
    </row>
    <row r="13" spans="2:24" x14ac:dyDescent="0.3">
      <c r="B13" s="1" t="s">
        <v>21</v>
      </c>
      <c r="C13" s="2">
        <v>3258</v>
      </c>
      <c r="D13" s="2">
        <v>16206268.815662064</v>
      </c>
      <c r="E13" s="3">
        <v>771</v>
      </c>
      <c r="F13" s="4">
        <v>1655308.018593743</v>
      </c>
      <c r="G13" s="2">
        <v>126</v>
      </c>
      <c r="H13" s="2">
        <v>368988.28787731664</v>
      </c>
      <c r="I13" s="3">
        <v>183</v>
      </c>
      <c r="J13" s="24">
        <v>1108597.539333177</v>
      </c>
      <c r="K13" s="24">
        <v>4</v>
      </c>
      <c r="L13" s="24">
        <v>21848.018708377502</v>
      </c>
      <c r="M13" s="25">
        <v>187</v>
      </c>
      <c r="N13" s="5">
        <v>1130445.5580415546</v>
      </c>
      <c r="O13" s="24">
        <v>2102</v>
      </c>
      <c r="P13" s="4">
        <v>11679444.40340074</v>
      </c>
      <c r="Q13" s="3">
        <v>0</v>
      </c>
      <c r="R13" s="24">
        <v>0</v>
      </c>
      <c r="S13" s="24">
        <v>71</v>
      </c>
      <c r="T13" s="24">
        <v>1370464.175992534</v>
      </c>
      <c r="U13" s="24">
        <v>1</v>
      </c>
      <c r="V13" s="24">
        <v>1618.3717561761114</v>
      </c>
      <c r="W13" s="25">
        <v>72</v>
      </c>
      <c r="X13" s="5">
        <v>1372082.54774871</v>
      </c>
    </row>
    <row r="14" spans="2:24" x14ac:dyDescent="0.3">
      <c r="B14" s="6" t="s">
        <v>22</v>
      </c>
      <c r="C14" s="2">
        <v>7323</v>
      </c>
      <c r="D14" s="2">
        <v>52510347.600932457</v>
      </c>
      <c r="E14" s="3">
        <v>0</v>
      </c>
      <c r="F14" s="4">
        <v>0</v>
      </c>
      <c r="G14" s="2">
        <v>258</v>
      </c>
      <c r="H14" s="2">
        <v>4834960.4712698553</v>
      </c>
      <c r="I14" s="3">
        <v>1010</v>
      </c>
      <c r="J14" s="24">
        <v>25836642.891538076</v>
      </c>
      <c r="K14" s="24">
        <v>0</v>
      </c>
      <c r="L14" s="24">
        <v>0</v>
      </c>
      <c r="M14" s="25">
        <v>1010</v>
      </c>
      <c r="N14" s="5">
        <v>25836642.891538076</v>
      </c>
      <c r="O14" s="24">
        <v>5939</v>
      </c>
      <c r="P14" s="4">
        <v>20335445.119867403</v>
      </c>
      <c r="Q14" s="3">
        <v>0</v>
      </c>
      <c r="R14" s="24">
        <v>0</v>
      </c>
      <c r="S14" s="24">
        <v>0</v>
      </c>
      <c r="T14" s="24">
        <v>0</v>
      </c>
      <c r="U14" s="24">
        <v>116</v>
      </c>
      <c r="V14" s="24">
        <v>1503299.1182571216</v>
      </c>
      <c r="W14" s="25">
        <v>116</v>
      </c>
      <c r="X14" s="5">
        <v>1503299.1182571216</v>
      </c>
    </row>
    <row r="15" spans="2:24" x14ac:dyDescent="0.3">
      <c r="B15" s="6" t="s">
        <v>23</v>
      </c>
      <c r="C15" s="2">
        <v>1349</v>
      </c>
      <c r="D15" s="2">
        <v>7251825.2292356165</v>
      </c>
      <c r="E15" s="3">
        <v>889</v>
      </c>
      <c r="F15" s="4">
        <v>3893018.9177206312</v>
      </c>
      <c r="G15" s="2">
        <v>68</v>
      </c>
      <c r="H15" s="2">
        <v>244552.25641482105</v>
      </c>
      <c r="I15" s="3">
        <v>42</v>
      </c>
      <c r="J15" s="24">
        <v>456859.83744130033</v>
      </c>
      <c r="K15" s="24">
        <v>6</v>
      </c>
      <c r="L15" s="24">
        <v>37910.924818540072</v>
      </c>
      <c r="M15" s="25">
        <v>48</v>
      </c>
      <c r="N15" s="5">
        <v>494770.76225984038</v>
      </c>
      <c r="O15" s="24">
        <v>330</v>
      </c>
      <c r="P15" s="4">
        <v>2553031.0384484669</v>
      </c>
      <c r="Q15" s="3">
        <v>1</v>
      </c>
      <c r="R15" s="24">
        <v>1011.4823476100696</v>
      </c>
      <c r="S15" s="24">
        <v>2</v>
      </c>
      <c r="T15" s="24">
        <v>1931.8520511513368</v>
      </c>
      <c r="U15" s="24">
        <v>11</v>
      </c>
      <c r="V15" s="24">
        <v>63508.919993094947</v>
      </c>
      <c r="W15" s="25">
        <v>14</v>
      </c>
      <c r="X15" s="5">
        <v>66452.254391856346</v>
      </c>
    </row>
    <row r="16" spans="2:24" x14ac:dyDescent="0.3">
      <c r="B16" s="6" t="s">
        <v>24</v>
      </c>
      <c r="C16" s="2">
        <v>14585</v>
      </c>
      <c r="D16" s="2">
        <v>43091688.757879451</v>
      </c>
      <c r="E16" s="3">
        <v>0</v>
      </c>
      <c r="F16" s="4">
        <v>0</v>
      </c>
      <c r="G16" s="2">
        <v>0</v>
      </c>
      <c r="H16" s="2">
        <v>0</v>
      </c>
      <c r="I16" s="3">
        <v>4563</v>
      </c>
      <c r="J16" s="24">
        <v>16952244.404311072</v>
      </c>
      <c r="K16" s="24">
        <v>0</v>
      </c>
      <c r="L16" s="24">
        <v>0</v>
      </c>
      <c r="M16" s="25">
        <v>4563</v>
      </c>
      <c r="N16" s="5">
        <v>16952244.404311072</v>
      </c>
      <c r="O16" s="24">
        <v>8273</v>
      </c>
      <c r="P16" s="4">
        <v>22445557.306914765</v>
      </c>
      <c r="Q16" s="3">
        <v>0</v>
      </c>
      <c r="R16" s="24">
        <v>0</v>
      </c>
      <c r="S16" s="24">
        <v>14</v>
      </c>
      <c r="T16" s="24">
        <v>27884.651530844818</v>
      </c>
      <c r="U16" s="24">
        <v>1735</v>
      </c>
      <c r="V16" s="24">
        <v>3666002.395122767</v>
      </c>
      <c r="W16" s="25">
        <v>1749</v>
      </c>
      <c r="X16" s="5">
        <v>3693887.0466536116</v>
      </c>
    </row>
    <row r="17" spans="2:24" x14ac:dyDescent="0.3">
      <c r="B17" s="6" t="s">
        <v>25</v>
      </c>
      <c r="C17" s="2">
        <v>9731</v>
      </c>
      <c r="D17" s="2">
        <v>22553441.249160472</v>
      </c>
      <c r="E17" s="3">
        <v>0</v>
      </c>
      <c r="F17" s="4">
        <v>0</v>
      </c>
      <c r="G17" s="2">
        <v>663</v>
      </c>
      <c r="H17" s="2">
        <v>1441601.6634501528</v>
      </c>
      <c r="I17" s="3">
        <v>1673</v>
      </c>
      <c r="J17" s="24">
        <v>2751333.8817927786</v>
      </c>
      <c r="K17" s="24">
        <v>664</v>
      </c>
      <c r="L17" s="24">
        <v>1545115.192835738</v>
      </c>
      <c r="M17" s="25">
        <v>2337</v>
      </c>
      <c r="N17" s="5">
        <v>4296449.074628517</v>
      </c>
      <c r="O17" s="24">
        <v>4712</v>
      </c>
      <c r="P17" s="4">
        <v>13524058.858427536</v>
      </c>
      <c r="Q17" s="3">
        <v>0</v>
      </c>
      <c r="R17" s="24">
        <v>0</v>
      </c>
      <c r="S17" s="24">
        <v>51</v>
      </c>
      <c r="T17" s="24">
        <v>85878.229932864546</v>
      </c>
      <c r="U17" s="24">
        <v>1968</v>
      </c>
      <c r="V17" s="24">
        <v>3205453.4227213999</v>
      </c>
      <c r="W17" s="25">
        <v>2019</v>
      </c>
      <c r="X17" s="5">
        <v>3291331.6526542646</v>
      </c>
    </row>
    <row r="18" spans="2:24" x14ac:dyDescent="0.3">
      <c r="B18" s="6" t="s">
        <v>26</v>
      </c>
      <c r="C18" s="2">
        <v>302</v>
      </c>
      <c r="D18" s="2">
        <v>2957280.9555743467</v>
      </c>
      <c r="E18" s="3">
        <v>36</v>
      </c>
      <c r="F18" s="4">
        <v>382819.09570780839</v>
      </c>
      <c r="G18" s="2">
        <v>16</v>
      </c>
      <c r="H18" s="2">
        <v>167737.48931200319</v>
      </c>
      <c r="I18" s="3">
        <v>68</v>
      </c>
      <c r="J18" s="24">
        <v>786003.20434236119</v>
      </c>
      <c r="K18" s="24">
        <v>13</v>
      </c>
      <c r="L18" s="24">
        <v>228922.0565189363</v>
      </c>
      <c r="M18" s="25">
        <v>81</v>
      </c>
      <c r="N18" s="5">
        <v>1014925.2608612975</v>
      </c>
      <c r="O18" s="24">
        <v>107</v>
      </c>
      <c r="P18" s="4">
        <v>927063.43026031519</v>
      </c>
      <c r="Q18" s="3">
        <v>22</v>
      </c>
      <c r="R18" s="24">
        <v>236764.41632073972</v>
      </c>
      <c r="S18" s="24">
        <v>0</v>
      </c>
      <c r="T18" s="24">
        <v>0</v>
      </c>
      <c r="U18" s="24">
        <v>40</v>
      </c>
      <c r="V18" s="24">
        <v>227971.26311218285</v>
      </c>
      <c r="W18" s="25">
        <v>62</v>
      </c>
      <c r="X18" s="5">
        <v>464735.67943292257</v>
      </c>
    </row>
    <row r="19" spans="2:24" x14ac:dyDescent="0.3">
      <c r="B19" s="6" t="s">
        <v>58</v>
      </c>
      <c r="C19" s="2">
        <v>0</v>
      </c>
      <c r="D19" s="2">
        <v>0</v>
      </c>
      <c r="E19" s="3">
        <v>0</v>
      </c>
      <c r="F19" s="4">
        <v>0</v>
      </c>
      <c r="G19" s="2">
        <v>0</v>
      </c>
      <c r="H19" s="2">
        <v>0</v>
      </c>
      <c r="I19" s="3">
        <v>0</v>
      </c>
      <c r="J19" s="2">
        <v>0</v>
      </c>
      <c r="K19" s="2">
        <v>0</v>
      </c>
      <c r="L19" s="2">
        <v>0</v>
      </c>
      <c r="M19" s="42">
        <v>0</v>
      </c>
      <c r="N19" s="5">
        <v>0</v>
      </c>
      <c r="O19" s="2">
        <v>0</v>
      </c>
      <c r="P19" s="4">
        <v>0</v>
      </c>
      <c r="Q19" s="3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42">
        <v>0</v>
      </c>
      <c r="X19" s="5">
        <v>0</v>
      </c>
    </row>
    <row r="20" spans="2:24" x14ac:dyDescent="0.3">
      <c r="B20" s="6" t="s">
        <v>27</v>
      </c>
      <c r="C20" s="2">
        <v>92</v>
      </c>
      <c r="D20" s="2">
        <v>847932.55078315712</v>
      </c>
      <c r="E20" s="3">
        <v>0</v>
      </c>
      <c r="F20" s="4">
        <v>0</v>
      </c>
      <c r="G20" s="2">
        <v>0</v>
      </c>
      <c r="H20" s="2">
        <v>0</v>
      </c>
      <c r="I20" s="3">
        <v>35</v>
      </c>
      <c r="J20" s="24">
        <v>284867.14516524924</v>
      </c>
      <c r="K20" s="24">
        <v>4</v>
      </c>
      <c r="L20" s="24">
        <v>39177.722607035066</v>
      </c>
      <c r="M20" s="25">
        <v>39</v>
      </c>
      <c r="N20" s="5">
        <v>324044.86777228431</v>
      </c>
      <c r="O20" s="24">
        <v>51</v>
      </c>
      <c r="P20" s="4">
        <v>513772.85953477211</v>
      </c>
      <c r="Q20" s="3">
        <v>0</v>
      </c>
      <c r="R20" s="24">
        <v>0</v>
      </c>
      <c r="S20" s="24">
        <v>0</v>
      </c>
      <c r="T20" s="24">
        <v>0</v>
      </c>
      <c r="U20" s="24">
        <v>2</v>
      </c>
      <c r="V20" s="24">
        <v>10114.823476100695</v>
      </c>
      <c r="W20" s="25">
        <v>2</v>
      </c>
      <c r="X20" s="5">
        <v>10114.823476100695</v>
      </c>
    </row>
    <row r="21" spans="2:24" x14ac:dyDescent="0.3">
      <c r="B21" s="13" t="s">
        <v>0</v>
      </c>
      <c r="C21" s="68">
        <v>130</v>
      </c>
      <c r="D21" s="68">
        <v>72560.922390982436</v>
      </c>
      <c r="E21" s="69">
        <v>1</v>
      </c>
      <c r="F21" s="70">
        <v>1449.7913649077664</v>
      </c>
      <c r="G21" s="68">
        <v>2</v>
      </c>
      <c r="H21" s="68">
        <v>11969.207780052489</v>
      </c>
      <c r="I21" s="69">
        <v>18</v>
      </c>
      <c r="J21" s="68">
        <v>9788.7889993877161</v>
      </c>
      <c r="K21" s="68">
        <v>0</v>
      </c>
      <c r="L21" s="68">
        <v>0</v>
      </c>
      <c r="M21" s="71">
        <v>18</v>
      </c>
      <c r="N21" s="72">
        <v>9788.7889993877161</v>
      </c>
      <c r="O21" s="68">
        <v>83</v>
      </c>
      <c r="P21" s="70">
        <v>34491.188100651932</v>
      </c>
      <c r="Q21" s="69">
        <v>5</v>
      </c>
      <c r="R21" s="68">
        <v>2673.1792643421454</v>
      </c>
      <c r="S21" s="68">
        <v>0</v>
      </c>
      <c r="T21" s="68">
        <v>0</v>
      </c>
      <c r="U21" s="68">
        <v>21</v>
      </c>
      <c r="V21" s="68">
        <v>12188.766881640382</v>
      </c>
      <c r="W21" s="71">
        <v>26</v>
      </c>
      <c r="X21" s="72">
        <v>14861.946145982527</v>
      </c>
    </row>
    <row r="22" spans="2:24" x14ac:dyDescent="0.3">
      <c r="B22" s="62" t="s">
        <v>4</v>
      </c>
      <c r="C22" s="63">
        <v>179689</v>
      </c>
      <c r="D22" s="63">
        <v>301797107.35984904</v>
      </c>
      <c r="E22" s="64">
        <v>1697</v>
      </c>
      <c r="F22" s="65">
        <v>5932595.823387091</v>
      </c>
      <c r="G22" s="63">
        <v>21318</v>
      </c>
      <c r="H22" s="63">
        <v>29888415.017242406</v>
      </c>
      <c r="I22" s="64">
        <v>13956</v>
      </c>
      <c r="J22" s="63">
        <v>62407772.247621663</v>
      </c>
      <c r="K22" s="63">
        <v>6715</v>
      </c>
      <c r="L22" s="63">
        <v>22712174.908258554</v>
      </c>
      <c r="M22" s="66">
        <v>20671</v>
      </c>
      <c r="N22" s="67">
        <v>85119947.155880228</v>
      </c>
      <c r="O22" s="63">
        <v>114045</v>
      </c>
      <c r="P22" s="65">
        <v>152957846.97502714</v>
      </c>
      <c r="Q22" s="64">
        <v>3438</v>
      </c>
      <c r="R22" s="63">
        <v>2729621.2290589437</v>
      </c>
      <c r="S22" s="63">
        <v>5983</v>
      </c>
      <c r="T22" s="63">
        <v>4997107.7476850543</v>
      </c>
      <c r="U22" s="63">
        <v>12537</v>
      </c>
      <c r="V22" s="63">
        <v>20171573.411568124</v>
      </c>
      <c r="W22" s="66">
        <v>21958</v>
      </c>
      <c r="X22" s="67">
        <v>27898302.388312116</v>
      </c>
    </row>
    <row r="23" spans="2:24" s="20" customFormat="1" x14ac:dyDescent="0.3">
      <c r="B23" s="20" t="s">
        <v>46</v>
      </c>
      <c r="D23" s="21">
        <v>12427.29660397762</v>
      </c>
      <c r="E23" s="23"/>
      <c r="F23" s="28">
        <v>244.29037300494258</v>
      </c>
      <c r="H23" s="21">
        <v>1230.7347863317043</v>
      </c>
      <c r="I23" s="23"/>
      <c r="J23" s="21">
        <v>2569.8055985339033</v>
      </c>
      <c r="K23" s="26"/>
      <c r="L23" s="21">
        <v>935.23406031126785</v>
      </c>
      <c r="M23" s="26"/>
      <c r="N23" s="28">
        <v>3505.0396588451713</v>
      </c>
      <c r="P23" s="21">
        <v>6298.445166997556</v>
      </c>
      <c r="Q23" s="23"/>
      <c r="R23" s="21">
        <v>112.39939615982674</v>
      </c>
      <c r="S23" s="26"/>
      <c r="T23" s="21">
        <v>205.76916951185649</v>
      </c>
      <c r="U23" s="26"/>
      <c r="V23" s="21">
        <v>830.6180531265619</v>
      </c>
      <c r="W23" s="26"/>
      <c r="X23" s="28">
        <v>1148.7866187982449</v>
      </c>
    </row>
    <row r="24" spans="2:24" s="20" customFormat="1" x14ac:dyDescent="0.3">
      <c r="D24" s="21"/>
      <c r="E24" s="26"/>
      <c r="F24" s="60"/>
      <c r="H24" s="21"/>
      <c r="I24" s="26"/>
      <c r="J24" s="21"/>
      <c r="K24" s="26"/>
      <c r="L24" s="21"/>
      <c r="M24" s="26"/>
      <c r="N24" s="60"/>
      <c r="P24" s="21"/>
      <c r="Q24" s="26"/>
      <c r="R24" s="21"/>
      <c r="S24" s="26"/>
      <c r="T24" s="21"/>
      <c r="U24" s="26"/>
      <c r="V24" s="21"/>
      <c r="W24" s="26"/>
      <c r="X24" s="60"/>
    </row>
    <row r="25" spans="2:24" x14ac:dyDescent="0.3">
      <c r="B25" s="6" t="s">
        <v>28</v>
      </c>
      <c r="C25" s="8"/>
      <c r="D25" s="8"/>
      <c r="E25" s="8"/>
      <c r="F25" s="8"/>
      <c r="G25" s="8"/>
      <c r="H25" s="8"/>
      <c r="I25" s="8"/>
      <c r="J25" s="8"/>
      <c r="K25" s="8"/>
      <c r="L25" s="8"/>
      <c r="P25" s="22"/>
    </row>
    <row r="26" spans="2:24" x14ac:dyDescent="0.3"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</row>
    <row r="28" spans="2:24" x14ac:dyDescent="0.3">
      <c r="B28" s="7" t="s">
        <v>53</v>
      </c>
    </row>
    <row r="29" spans="2:24" x14ac:dyDescent="0.3">
      <c r="B29" s="119" t="s">
        <v>44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2:24" ht="15" customHeight="1" x14ac:dyDescent="0.3">
      <c r="B30" s="129" t="s">
        <v>29</v>
      </c>
      <c r="C30" s="145" t="s">
        <v>5</v>
      </c>
      <c r="D30" s="145"/>
      <c r="E30" s="133" t="s">
        <v>6</v>
      </c>
      <c r="F30" s="130"/>
      <c r="G30" s="147" t="s">
        <v>7</v>
      </c>
      <c r="H30" s="148"/>
      <c r="I30" s="139" t="s">
        <v>8</v>
      </c>
      <c r="J30" s="137"/>
      <c r="K30" s="137"/>
      <c r="L30" s="137"/>
      <c r="M30" s="137"/>
      <c r="N30" s="138"/>
      <c r="O30" s="139" t="s">
        <v>9</v>
      </c>
      <c r="P30" s="138"/>
      <c r="Q30" s="139" t="s">
        <v>10</v>
      </c>
      <c r="R30" s="137"/>
      <c r="S30" s="137"/>
      <c r="T30" s="137"/>
      <c r="U30" s="137"/>
      <c r="V30" s="137"/>
      <c r="W30" s="137"/>
      <c r="X30" s="138"/>
    </row>
    <row r="31" spans="2:24" ht="15" customHeight="1" x14ac:dyDescent="0.3">
      <c r="B31" s="129"/>
      <c r="C31" s="146"/>
      <c r="D31" s="146"/>
      <c r="E31" s="133"/>
      <c r="F31" s="130"/>
      <c r="G31" s="149"/>
      <c r="H31" s="150"/>
      <c r="I31" s="134" t="s">
        <v>11</v>
      </c>
      <c r="J31" s="136"/>
      <c r="K31" s="136" t="s">
        <v>12</v>
      </c>
      <c r="L31" s="136"/>
      <c r="M31" s="140" t="s">
        <v>4</v>
      </c>
      <c r="N31" s="141"/>
      <c r="O31" s="134" t="s">
        <v>13</v>
      </c>
      <c r="P31" s="135"/>
      <c r="Q31" s="134" t="s">
        <v>14</v>
      </c>
      <c r="R31" s="136"/>
      <c r="S31" s="136" t="s">
        <v>15</v>
      </c>
      <c r="T31" s="136"/>
      <c r="U31" s="136" t="s">
        <v>16</v>
      </c>
      <c r="V31" s="136"/>
      <c r="W31" s="140" t="s">
        <v>4</v>
      </c>
      <c r="X31" s="141"/>
    </row>
    <row r="32" spans="2:24" ht="45" customHeight="1" x14ac:dyDescent="0.3">
      <c r="B32" s="129"/>
      <c r="C32" s="146"/>
      <c r="D32" s="146"/>
      <c r="E32" s="147"/>
      <c r="F32" s="145"/>
      <c r="G32" s="149"/>
      <c r="H32" s="150"/>
      <c r="I32" s="134"/>
      <c r="J32" s="136"/>
      <c r="K32" s="136"/>
      <c r="L32" s="136"/>
      <c r="M32" s="142"/>
      <c r="N32" s="143"/>
      <c r="O32" s="134"/>
      <c r="P32" s="135"/>
      <c r="Q32" s="134"/>
      <c r="R32" s="136"/>
      <c r="S32" s="136"/>
      <c r="T32" s="136"/>
      <c r="U32" s="136"/>
      <c r="V32" s="136"/>
      <c r="W32" s="142"/>
      <c r="X32" s="143"/>
    </row>
    <row r="33" spans="1:30" x14ac:dyDescent="0.3">
      <c r="B33" s="144"/>
      <c r="C33" s="14" t="s">
        <v>17</v>
      </c>
      <c r="D33" s="14" t="s">
        <v>18</v>
      </c>
      <c r="E33" s="15" t="s">
        <v>17</v>
      </c>
      <c r="F33" s="14" t="s">
        <v>18</v>
      </c>
      <c r="G33" s="15" t="s">
        <v>17</v>
      </c>
      <c r="H33" s="16" t="s">
        <v>18</v>
      </c>
      <c r="I33" s="15" t="s">
        <v>17</v>
      </c>
      <c r="J33" s="14" t="s">
        <v>18</v>
      </c>
      <c r="K33" s="14" t="s">
        <v>17</v>
      </c>
      <c r="L33" s="14" t="s">
        <v>18</v>
      </c>
      <c r="M33" s="17" t="s">
        <v>17</v>
      </c>
      <c r="N33" s="18" t="s">
        <v>18</v>
      </c>
      <c r="O33" s="15" t="s">
        <v>17</v>
      </c>
      <c r="P33" s="16" t="s">
        <v>18</v>
      </c>
      <c r="Q33" s="15" t="s">
        <v>17</v>
      </c>
      <c r="R33" s="14" t="s">
        <v>18</v>
      </c>
      <c r="S33" s="14" t="s">
        <v>17</v>
      </c>
      <c r="T33" s="14" t="s">
        <v>18</v>
      </c>
      <c r="U33" s="14" t="s">
        <v>17</v>
      </c>
      <c r="V33" s="14" t="s">
        <v>18</v>
      </c>
      <c r="W33" s="17" t="s">
        <v>17</v>
      </c>
      <c r="X33" s="18" t="s">
        <v>18</v>
      </c>
    </row>
    <row r="34" spans="1:30" x14ac:dyDescent="0.3">
      <c r="B34" s="6" t="s">
        <v>30</v>
      </c>
      <c r="C34" s="2">
        <v>160308</v>
      </c>
      <c r="D34" s="2">
        <v>112038289.24089599</v>
      </c>
      <c r="E34" s="3">
        <v>1504</v>
      </c>
      <c r="F34" s="24">
        <v>3812822.5829954986</v>
      </c>
      <c r="G34" s="3">
        <v>20190</v>
      </c>
      <c r="H34" s="4">
        <v>18645432.400207151</v>
      </c>
      <c r="I34" s="3">
        <v>10998</v>
      </c>
      <c r="J34" s="24">
        <v>18910697.287979815</v>
      </c>
      <c r="K34" s="24">
        <v>5372</v>
      </c>
      <c r="L34" s="24">
        <v>4107184.3882082738</v>
      </c>
      <c r="M34" s="25">
        <v>16370</v>
      </c>
      <c r="N34" s="5">
        <v>23017881.676188089</v>
      </c>
      <c r="O34" s="3">
        <v>101619</v>
      </c>
      <c r="P34" s="4">
        <v>51835020.719238125</v>
      </c>
      <c r="Q34" s="3">
        <v>3366</v>
      </c>
      <c r="R34" s="24">
        <v>2277005.7177748471</v>
      </c>
      <c r="S34" s="24">
        <v>5796</v>
      </c>
      <c r="T34" s="24">
        <v>2311763.4001181414</v>
      </c>
      <c r="U34" s="24">
        <v>11463</v>
      </c>
      <c r="V34" s="24">
        <v>10138362.744374136</v>
      </c>
      <c r="W34" s="25">
        <v>20625</v>
      </c>
      <c r="X34" s="5">
        <v>14727131.862267124</v>
      </c>
    </row>
    <row r="35" spans="1:30" x14ac:dyDescent="0.3">
      <c r="B35" s="6" t="s">
        <v>1</v>
      </c>
      <c r="C35" s="2">
        <v>12606</v>
      </c>
      <c r="D35" s="2">
        <v>66808836.095152169</v>
      </c>
      <c r="E35" s="3">
        <v>119</v>
      </c>
      <c r="F35" s="24">
        <v>929806.70754403993</v>
      </c>
      <c r="G35" s="3">
        <v>805</v>
      </c>
      <c r="H35" s="4">
        <v>5577733.5404174859</v>
      </c>
      <c r="I35" s="3">
        <v>1831</v>
      </c>
      <c r="J35" s="24">
        <v>19705771.325048618</v>
      </c>
      <c r="K35" s="24">
        <v>550</v>
      </c>
      <c r="L35" s="24">
        <v>2925241.8050711681</v>
      </c>
      <c r="M35" s="25">
        <v>2381</v>
      </c>
      <c r="N35" s="5">
        <v>22631013.130119786</v>
      </c>
      <c r="O35" s="3">
        <v>8409</v>
      </c>
      <c r="P35" s="4">
        <v>33232346.238061137</v>
      </c>
      <c r="Q35" s="3">
        <v>57</v>
      </c>
      <c r="R35" s="24">
        <v>221795.2395594792</v>
      </c>
      <c r="S35" s="24">
        <v>91</v>
      </c>
      <c r="T35" s="24">
        <v>311673.88106451102</v>
      </c>
      <c r="U35" s="24">
        <v>744</v>
      </c>
      <c r="V35" s="24">
        <v>3904467.3583857282</v>
      </c>
      <c r="W35" s="25">
        <v>892</v>
      </c>
      <c r="X35" s="5">
        <v>4437936.4790097186</v>
      </c>
    </row>
    <row r="36" spans="1:30" x14ac:dyDescent="0.3">
      <c r="B36" s="6" t="s">
        <v>31</v>
      </c>
      <c r="C36" s="2">
        <v>5893</v>
      </c>
      <c r="D36" s="2">
        <v>90553409.458337724</v>
      </c>
      <c r="E36" s="3">
        <v>61</v>
      </c>
      <c r="F36" s="24">
        <v>959702.36407025892</v>
      </c>
      <c r="G36" s="3">
        <v>293</v>
      </c>
      <c r="H36" s="4">
        <v>4430900.9875102164</v>
      </c>
      <c r="I36" s="3">
        <v>960</v>
      </c>
      <c r="J36" s="24">
        <v>18484095.41916503</v>
      </c>
      <c r="K36" s="24">
        <v>682</v>
      </c>
      <c r="L36" s="24">
        <v>11221475.451626869</v>
      </c>
      <c r="M36" s="25">
        <v>1642</v>
      </c>
      <c r="N36" s="5">
        <v>29705570.870791897</v>
      </c>
      <c r="O36" s="3">
        <v>3515</v>
      </c>
      <c r="P36" s="4">
        <v>49554325.682143696</v>
      </c>
      <c r="Q36" s="3">
        <v>13</v>
      </c>
      <c r="R36" s="24">
        <v>193732.585645582</v>
      </c>
      <c r="S36" s="24">
        <v>71</v>
      </c>
      <c r="T36" s="24">
        <v>1117303.9535473362</v>
      </c>
      <c r="U36" s="24">
        <v>298</v>
      </c>
      <c r="V36" s="24">
        <v>4591873.0146287326</v>
      </c>
      <c r="W36" s="25">
        <v>382</v>
      </c>
      <c r="X36" s="5">
        <v>5902909.5538216513</v>
      </c>
    </row>
    <row r="37" spans="1:30" x14ac:dyDescent="0.3">
      <c r="B37" s="13" t="s">
        <v>32</v>
      </c>
      <c r="C37" s="68">
        <v>882</v>
      </c>
      <c r="D37" s="68">
        <v>32396572.565463141</v>
      </c>
      <c r="E37" s="69">
        <v>13</v>
      </c>
      <c r="F37" s="68">
        <v>230264.16877729318</v>
      </c>
      <c r="G37" s="69">
        <v>30</v>
      </c>
      <c r="H37" s="70">
        <v>1234348.0891075491</v>
      </c>
      <c r="I37" s="69">
        <v>167</v>
      </c>
      <c r="J37" s="68">
        <v>5307208.215428208</v>
      </c>
      <c r="K37" s="68">
        <v>111</v>
      </c>
      <c r="L37" s="68">
        <v>4458273.2633522414</v>
      </c>
      <c r="M37" s="71">
        <v>278</v>
      </c>
      <c r="N37" s="72">
        <v>9765481.4787804484</v>
      </c>
      <c r="O37" s="69">
        <v>502</v>
      </c>
      <c r="P37" s="70">
        <v>18336154.33558422</v>
      </c>
      <c r="Q37" s="69">
        <v>2</v>
      </c>
      <c r="R37" s="68">
        <v>37087.686079035884</v>
      </c>
      <c r="S37" s="68">
        <v>25</v>
      </c>
      <c r="T37" s="68">
        <v>1256366.512955066</v>
      </c>
      <c r="U37" s="68">
        <v>32</v>
      </c>
      <c r="V37" s="68">
        <v>1536870.2941795262</v>
      </c>
      <c r="W37" s="71">
        <v>59</v>
      </c>
      <c r="X37" s="72">
        <v>2830324.4932136284</v>
      </c>
    </row>
    <row r="38" spans="1:30" x14ac:dyDescent="0.3">
      <c r="B38" s="62" t="s">
        <v>4</v>
      </c>
      <c r="C38" s="63">
        <f>+SUM(C34:C37)</f>
        <v>179689</v>
      </c>
      <c r="D38" s="63">
        <f t="shared" ref="D38:X38" si="0">+SUM(D34:D37)</f>
        <v>301797107.35984904</v>
      </c>
      <c r="E38" s="64">
        <f t="shared" si="0"/>
        <v>1697</v>
      </c>
      <c r="F38" s="65">
        <f t="shared" si="0"/>
        <v>5932595.823387091</v>
      </c>
      <c r="G38" s="63">
        <f t="shared" si="0"/>
        <v>21318</v>
      </c>
      <c r="H38" s="63">
        <f t="shared" si="0"/>
        <v>29888415.017242402</v>
      </c>
      <c r="I38" s="64">
        <f t="shared" si="0"/>
        <v>13956</v>
      </c>
      <c r="J38" s="63">
        <f t="shared" si="0"/>
        <v>62407772.247621678</v>
      </c>
      <c r="K38" s="63">
        <f t="shared" si="0"/>
        <v>6715</v>
      </c>
      <c r="L38" s="63">
        <f t="shared" si="0"/>
        <v>22712174.908258554</v>
      </c>
      <c r="M38" s="66">
        <f t="shared" si="0"/>
        <v>20671</v>
      </c>
      <c r="N38" s="67">
        <f t="shared" si="0"/>
        <v>85119947.155880213</v>
      </c>
      <c r="O38" s="63">
        <f t="shared" si="0"/>
        <v>114045</v>
      </c>
      <c r="P38" s="65">
        <f t="shared" si="0"/>
        <v>152957846.97502717</v>
      </c>
      <c r="Q38" s="64">
        <f t="shared" si="0"/>
        <v>3438</v>
      </c>
      <c r="R38" s="63">
        <f t="shared" si="0"/>
        <v>2729621.2290589442</v>
      </c>
      <c r="S38" s="63">
        <f t="shared" si="0"/>
        <v>5983</v>
      </c>
      <c r="T38" s="63">
        <f t="shared" si="0"/>
        <v>4997107.7476850543</v>
      </c>
      <c r="U38" s="63">
        <f t="shared" si="0"/>
        <v>12537</v>
      </c>
      <c r="V38" s="63">
        <f t="shared" si="0"/>
        <v>20171573.411568124</v>
      </c>
      <c r="W38" s="66">
        <f t="shared" si="0"/>
        <v>21958</v>
      </c>
      <c r="X38" s="67">
        <f t="shared" si="0"/>
        <v>27898302.38831212</v>
      </c>
    </row>
    <row r="39" spans="1:30" s="20" customFormat="1" x14ac:dyDescent="0.3">
      <c r="B39" s="20" t="s">
        <v>46</v>
      </c>
      <c r="D39" s="21">
        <v>12427.296603977622</v>
      </c>
      <c r="E39" s="23"/>
      <c r="F39" s="28">
        <v>244.29037300494255</v>
      </c>
      <c r="H39" s="21">
        <v>1230.7347863317043</v>
      </c>
      <c r="I39" s="23"/>
      <c r="J39" s="21">
        <v>2569.8055985339038</v>
      </c>
      <c r="K39" s="26"/>
      <c r="L39" s="21">
        <v>935.23406031126797</v>
      </c>
      <c r="M39" s="26"/>
      <c r="N39" s="28">
        <v>3505.0396588451713</v>
      </c>
      <c r="P39" s="21">
        <v>6298.445166997556</v>
      </c>
      <c r="Q39" s="23"/>
      <c r="R39" s="21">
        <v>112.39939615982675</v>
      </c>
      <c r="S39" s="26"/>
      <c r="T39" s="21">
        <v>205.76916951185652</v>
      </c>
      <c r="U39" s="26"/>
      <c r="V39" s="21">
        <v>830.61805312656202</v>
      </c>
      <c r="W39" s="26"/>
      <c r="X39" s="28">
        <v>1148.7866187982449</v>
      </c>
    </row>
    <row r="40" spans="1:30" s="20" customFormat="1" x14ac:dyDescent="0.3">
      <c r="D40" s="21"/>
      <c r="E40" s="26"/>
      <c r="F40" s="60"/>
      <c r="H40" s="21"/>
      <c r="I40" s="26"/>
      <c r="J40" s="21"/>
      <c r="K40" s="26"/>
      <c r="L40" s="21"/>
      <c r="M40" s="26"/>
      <c r="N40" s="60"/>
      <c r="P40" s="21"/>
      <c r="Q40" s="26"/>
      <c r="R40" s="21"/>
      <c r="S40" s="26"/>
      <c r="T40" s="21"/>
      <c r="U40" s="26"/>
      <c r="V40" s="21"/>
      <c r="W40" s="26"/>
      <c r="X40" s="60"/>
    </row>
    <row r="41" spans="1:30" x14ac:dyDescent="0.3">
      <c r="B41" s="6" t="s">
        <v>28</v>
      </c>
      <c r="C41" s="8"/>
      <c r="D41" s="8"/>
      <c r="E41" s="8"/>
      <c r="F41" s="8"/>
      <c r="G41" s="8"/>
      <c r="H41" s="8"/>
      <c r="I41" s="8"/>
      <c r="J41" s="8"/>
      <c r="K41" s="8"/>
      <c r="L41" s="8"/>
      <c r="P41" s="22"/>
    </row>
    <row r="42" spans="1:30" x14ac:dyDescent="0.3">
      <c r="B42" s="9"/>
      <c r="C42" s="8"/>
      <c r="D42" s="8"/>
      <c r="E42" s="8"/>
      <c r="F42" s="8"/>
      <c r="G42" s="8"/>
      <c r="H42" s="8"/>
      <c r="I42" s="8"/>
      <c r="J42" s="8"/>
      <c r="K42" s="8"/>
      <c r="L42" s="8"/>
    </row>
    <row r="44" spans="1:30" x14ac:dyDescent="0.3">
      <c r="B44" s="7" t="s">
        <v>47</v>
      </c>
    </row>
    <row r="45" spans="1:30" x14ac:dyDescent="0.3">
      <c r="B45" s="119" t="s">
        <v>98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  <row r="46" spans="1:30" ht="14.4" customHeight="1" x14ac:dyDescent="0.3">
      <c r="A46" s="128" t="s">
        <v>2</v>
      </c>
      <c r="B46" s="129" t="s">
        <v>71</v>
      </c>
      <c r="C46" s="130" t="s">
        <v>5</v>
      </c>
      <c r="D46" s="131"/>
      <c r="E46" s="133" t="s">
        <v>6</v>
      </c>
      <c r="F46" s="131"/>
      <c r="G46" s="133" t="s">
        <v>7</v>
      </c>
      <c r="H46" s="131"/>
      <c r="I46" s="120" t="s">
        <v>8</v>
      </c>
      <c r="J46" s="120"/>
      <c r="K46" s="120"/>
      <c r="L46" s="120"/>
      <c r="M46" s="120"/>
      <c r="N46" s="120"/>
      <c r="O46" s="121" t="s">
        <v>9</v>
      </c>
      <c r="P46" s="122"/>
      <c r="Q46" s="120" t="s">
        <v>10</v>
      </c>
      <c r="R46" s="120"/>
      <c r="S46" s="120"/>
      <c r="T46" s="120"/>
      <c r="U46" s="120"/>
      <c r="V46" s="120"/>
      <c r="W46" s="120"/>
      <c r="X46" s="120"/>
      <c r="Y46" s="77"/>
      <c r="Z46" s="77"/>
      <c r="AA46" s="77"/>
      <c r="AB46" s="77"/>
      <c r="AC46" s="77"/>
      <c r="AD46" s="77"/>
    </row>
    <row r="47" spans="1:30" ht="15" customHeight="1" x14ac:dyDescent="0.3">
      <c r="A47" s="128"/>
      <c r="B47" s="129"/>
      <c r="C47" s="130"/>
      <c r="D47" s="131"/>
      <c r="E47" s="133"/>
      <c r="F47" s="131"/>
      <c r="G47" s="133"/>
      <c r="H47" s="131"/>
      <c r="I47" s="123" t="s">
        <v>11</v>
      </c>
      <c r="J47" s="123"/>
      <c r="K47" s="123" t="s">
        <v>12</v>
      </c>
      <c r="L47" s="123"/>
      <c r="M47" s="124" t="s">
        <v>4</v>
      </c>
      <c r="N47" s="125"/>
      <c r="O47" s="126" t="s">
        <v>13</v>
      </c>
      <c r="P47" s="127"/>
      <c r="Q47" s="123" t="s">
        <v>14</v>
      </c>
      <c r="R47" s="123"/>
      <c r="S47" s="123" t="s">
        <v>15</v>
      </c>
      <c r="T47" s="123"/>
      <c r="U47" s="123" t="s">
        <v>16</v>
      </c>
      <c r="V47" s="123"/>
      <c r="W47" s="124" t="s">
        <v>4</v>
      </c>
      <c r="X47" s="125"/>
      <c r="Y47" s="77"/>
      <c r="Z47" s="77"/>
      <c r="AA47" s="77"/>
      <c r="AB47" s="77"/>
      <c r="AC47" s="77"/>
      <c r="AD47" s="77"/>
    </row>
    <row r="48" spans="1:30" x14ac:dyDescent="0.3">
      <c r="A48" s="128"/>
      <c r="B48" s="129"/>
      <c r="C48" s="130"/>
      <c r="D48" s="131"/>
      <c r="E48" s="133"/>
      <c r="F48" s="131"/>
      <c r="G48" s="133"/>
      <c r="H48" s="131"/>
      <c r="I48" s="123"/>
      <c r="J48" s="123"/>
      <c r="K48" s="123"/>
      <c r="L48" s="123"/>
      <c r="M48" s="124"/>
      <c r="N48" s="125"/>
      <c r="O48" s="126"/>
      <c r="P48" s="127"/>
      <c r="Q48" s="123"/>
      <c r="R48" s="123"/>
      <c r="S48" s="123"/>
      <c r="T48" s="123"/>
      <c r="U48" s="123"/>
      <c r="V48" s="123"/>
      <c r="W48" s="124"/>
      <c r="X48" s="125"/>
      <c r="Y48" s="77"/>
      <c r="Z48" s="77"/>
      <c r="AA48" s="77"/>
      <c r="AB48" s="77"/>
      <c r="AC48" s="77"/>
      <c r="AD48" s="77"/>
    </row>
    <row r="49" spans="1:30" x14ac:dyDescent="0.3">
      <c r="A49" s="128"/>
      <c r="B49" s="129"/>
      <c r="C49" s="85" t="s">
        <v>17</v>
      </c>
      <c r="D49" s="86" t="s">
        <v>18</v>
      </c>
      <c r="E49" s="90" t="s">
        <v>17</v>
      </c>
      <c r="F49" s="86" t="s">
        <v>18</v>
      </c>
      <c r="G49" s="90" t="s">
        <v>17</v>
      </c>
      <c r="H49" s="86" t="s">
        <v>18</v>
      </c>
      <c r="I49" s="78" t="s">
        <v>17</v>
      </c>
      <c r="J49" s="78" t="s">
        <v>18</v>
      </c>
      <c r="K49" s="78" t="s">
        <v>17</v>
      </c>
      <c r="L49" s="78" t="s">
        <v>18</v>
      </c>
      <c r="M49" s="93" t="s">
        <v>17</v>
      </c>
      <c r="N49" s="94" t="s">
        <v>18</v>
      </c>
      <c r="O49" s="85" t="s">
        <v>17</v>
      </c>
      <c r="P49" s="86" t="s">
        <v>18</v>
      </c>
      <c r="Q49" s="78" t="s">
        <v>17</v>
      </c>
      <c r="R49" s="78" t="s">
        <v>18</v>
      </c>
      <c r="S49" s="78" t="s">
        <v>17</v>
      </c>
      <c r="T49" s="78" t="s">
        <v>18</v>
      </c>
      <c r="U49" s="78" t="s">
        <v>17</v>
      </c>
      <c r="V49" s="78" t="s">
        <v>18</v>
      </c>
      <c r="W49" s="93" t="s">
        <v>17</v>
      </c>
      <c r="X49" s="94" t="s">
        <v>18</v>
      </c>
      <c r="Y49" s="77"/>
      <c r="Z49" s="77"/>
      <c r="AA49" s="77"/>
      <c r="AB49" s="77"/>
      <c r="AC49" s="77"/>
      <c r="AD49" s="77"/>
    </row>
    <row r="50" spans="1:30" x14ac:dyDescent="0.3">
      <c r="A50" s="79"/>
      <c r="B50" s="80" t="s">
        <v>72</v>
      </c>
      <c r="C50" s="87">
        <v>3721</v>
      </c>
      <c r="D50" s="88">
        <v>5837665.6954413168</v>
      </c>
      <c r="E50" s="91">
        <v>7</v>
      </c>
      <c r="F50" s="88">
        <v>13563.978281451033</v>
      </c>
      <c r="G50" s="91">
        <v>389</v>
      </c>
      <c r="H50" s="88">
        <v>799079.7304332112</v>
      </c>
      <c r="I50" s="81">
        <v>250</v>
      </c>
      <c r="J50" s="81">
        <v>953861.26558694302</v>
      </c>
      <c r="K50" s="81">
        <v>109</v>
      </c>
      <c r="L50" s="81">
        <v>228251.2840768403</v>
      </c>
      <c r="M50" s="87">
        <v>359</v>
      </c>
      <c r="N50" s="88">
        <v>1182112.5496637833</v>
      </c>
      <c r="O50" s="87">
        <v>2536</v>
      </c>
      <c r="P50" s="88">
        <v>2925301.8132169726</v>
      </c>
      <c r="Q50" s="81">
        <v>70</v>
      </c>
      <c r="R50" s="81">
        <v>227212.6513514753</v>
      </c>
      <c r="S50" s="81">
        <v>129</v>
      </c>
      <c r="T50" s="81">
        <v>43559.914651119514</v>
      </c>
      <c r="U50" s="81">
        <v>231</v>
      </c>
      <c r="V50" s="81">
        <v>646835.05784330389</v>
      </c>
      <c r="W50" s="87">
        <v>430</v>
      </c>
      <c r="X50" s="88">
        <v>917607.62384589866</v>
      </c>
      <c r="Y50" s="81"/>
      <c r="Z50" s="81"/>
      <c r="AA50" s="81"/>
      <c r="AB50" s="81"/>
      <c r="AC50" s="81"/>
      <c r="AD50" s="81"/>
    </row>
    <row r="51" spans="1:30" x14ac:dyDescent="0.3">
      <c r="B51" s="82" t="s">
        <v>73</v>
      </c>
      <c r="C51" s="87">
        <v>5597</v>
      </c>
      <c r="D51" s="88">
        <v>7322552.0205708537</v>
      </c>
      <c r="E51" s="91">
        <v>70</v>
      </c>
      <c r="F51" s="88">
        <v>215555.58200019962</v>
      </c>
      <c r="G51" s="91">
        <v>605</v>
      </c>
      <c r="H51" s="88">
        <v>682586.59388039692</v>
      </c>
      <c r="I51" s="81">
        <v>387</v>
      </c>
      <c r="J51" s="81">
        <v>1804931.3500524622</v>
      </c>
      <c r="K51" s="81">
        <v>263</v>
      </c>
      <c r="L51" s="81">
        <v>329761.6943880262</v>
      </c>
      <c r="M51" s="87">
        <v>650</v>
      </c>
      <c r="N51" s="88">
        <v>2134693.0444404883</v>
      </c>
      <c r="O51" s="87">
        <v>3562</v>
      </c>
      <c r="P51" s="88">
        <v>3491821.1147277225</v>
      </c>
      <c r="Q51" s="81">
        <v>99</v>
      </c>
      <c r="R51" s="81">
        <v>144192.65303053599</v>
      </c>
      <c r="S51" s="81">
        <v>228</v>
      </c>
      <c r="T51" s="81">
        <v>93725.975271279574</v>
      </c>
      <c r="U51" s="81">
        <v>383</v>
      </c>
      <c r="V51" s="81">
        <v>559977.05722023069</v>
      </c>
      <c r="W51" s="87">
        <v>710</v>
      </c>
      <c r="X51" s="88">
        <v>797895.68552204629</v>
      </c>
      <c r="Y51" s="81"/>
      <c r="Z51" s="81"/>
      <c r="AA51" s="81"/>
      <c r="AB51" s="81"/>
      <c r="AC51" s="81"/>
      <c r="AD51" s="81"/>
    </row>
    <row r="52" spans="1:30" x14ac:dyDescent="0.3">
      <c r="B52" s="82" t="s">
        <v>74</v>
      </c>
      <c r="C52" s="87">
        <v>3270</v>
      </c>
      <c r="D52" s="88">
        <v>2700776.9260646864</v>
      </c>
      <c r="E52" s="91">
        <v>3</v>
      </c>
      <c r="F52" s="88">
        <v>4770.8250728941612</v>
      </c>
      <c r="G52" s="91">
        <v>336</v>
      </c>
      <c r="H52" s="88">
        <v>194780.34312178518</v>
      </c>
      <c r="I52" s="81">
        <v>162</v>
      </c>
      <c r="J52" s="81">
        <v>580718.37148644752</v>
      </c>
      <c r="K52" s="81">
        <v>97</v>
      </c>
      <c r="L52" s="81">
        <v>115655.34571792321</v>
      </c>
      <c r="M52" s="87">
        <v>259</v>
      </c>
      <c r="N52" s="88">
        <v>696373.71720437077</v>
      </c>
      <c r="O52" s="87">
        <v>2362</v>
      </c>
      <c r="P52" s="88">
        <v>1635670.2436728408</v>
      </c>
      <c r="Q52" s="81">
        <v>54</v>
      </c>
      <c r="R52" s="81">
        <v>15974.677876588365</v>
      </c>
      <c r="S52" s="81">
        <v>116</v>
      </c>
      <c r="T52" s="81">
        <v>25829.611988628243</v>
      </c>
      <c r="U52" s="81">
        <v>140</v>
      </c>
      <c r="V52" s="81">
        <v>127377.50712757895</v>
      </c>
      <c r="W52" s="87">
        <v>310</v>
      </c>
      <c r="X52" s="88">
        <v>169181.79699279554</v>
      </c>
      <c r="Y52" s="81"/>
      <c r="Z52" s="81"/>
      <c r="AA52" s="81"/>
      <c r="AB52" s="81"/>
      <c r="AC52" s="81"/>
      <c r="AD52" s="81"/>
    </row>
    <row r="53" spans="1:30" x14ac:dyDescent="0.3">
      <c r="B53" s="82" t="s">
        <v>75</v>
      </c>
      <c r="C53" s="87">
        <v>7549</v>
      </c>
      <c r="D53" s="88">
        <v>8156947.6411894495</v>
      </c>
      <c r="E53" s="91">
        <v>14</v>
      </c>
      <c r="F53" s="88">
        <v>21382.737131921574</v>
      </c>
      <c r="G53" s="91">
        <v>954</v>
      </c>
      <c r="H53" s="88">
        <v>1025962.9768464948</v>
      </c>
      <c r="I53" s="81">
        <v>425</v>
      </c>
      <c r="J53" s="81">
        <v>1656267.3329975212</v>
      </c>
      <c r="K53" s="81">
        <v>271</v>
      </c>
      <c r="L53" s="81">
        <v>913872.36866238876</v>
      </c>
      <c r="M53" s="87">
        <v>696</v>
      </c>
      <c r="N53" s="88">
        <v>2570139.7016599099</v>
      </c>
      <c r="O53" s="87">
        <v>4984</v>
      </c>
      <c r="P53" s="88">
        <v>3732245.9408201911</v>
      </c>
      <c r="Q53" s="81">
        <v>167</v>
      </c>
      <c r="R53" s="81">
        <v>66592.626158821615</v>
      </c>
      <c r="S53" s="81">
        <v>280</v>
      </c>
      <c r="T53" s="81">
        <v>204840.21313281709</v>
      </c>
      <c r="U53" s="81">
        <v>454</v>
      </c>
      <c r="V53" s="81">
        <v>535783.44543929351</v>
      </c>
      <c r="W53" s="87">
        <v>901</v>
      </c>
      <c r="X53" s="88">
        <v>807216.28473093221</v>
      </c>
      <c r="Y53" s="81"/>
      <c r="Z53" s="81"/>
      <c r="AA53" s="81"/>
      <c r="AB53" s="81"/>
      <c r="AC53" s="81"/>
      <c r="AD53" s="81"/>
    </row>
    <row r="54" spans="1:30" x14ac:dyDescent="0.3">
      <c r="B54" s="82" t="s">
        <v>76</v>
      </c>
      <c r="C54" s="87">
        <v>16968</v>
      </c>
      <c r="D54" s="88">
        <v>19347948.549972624</v>
      </c>
      <c r="E54" s="91">
        <v>67</v>
      </c>
      <c r="F54" s="88">
        <v>209591.63834516093</v>
      </c>
      <c r="G54" s="91">
        <v>2085</v>
      </c>
      <c r="H54" s="88">
        <v>2466566.3882392924</v>
      </c>
      <c r="I54" s="81">
        <v>1115</v>
      </c>
      <c r="J54" s="81">
        <v>3515957.8612408056</v>
      </c>
      <c r="K54" s="81">
        <v>691</v>
      </c>
      <c r="L54" s="81">
        <v>1314052.7223373065</v>
      </c>
      <c r="M54" s="87">
        <v>1806</v>
      </c>
      <c r="N54" s="88">
        <v>4830010.5835781125</v>
      </c>
      <c r="O54" s="87">
        <v>10874</v>
      </c>
      <c r="P54" s="88">
        <v>10165340.855963565</v>
      </c>
      <c r="Q54" s="81">
        <v>351</v>
      </c>
      <c r="R54" s="81">
        <v>116623.91467944102</v>
      </c>
      <c r="S54" s="81">
        <v>665</v>
      </c>
      <c r="T54" s="81">
        <v>308342.34419125918</v>
      </c>
      <c r="U54" s="81">
        <v>1120</v>
      </c>
      <c r="V54" s="81">
        <v>1251472.8249757919</v>
      </c>
      <c r="W54" s="87">
        <v>2136</v>
      </c>
      <c r="X54" s="88">
        <v>1676439.0838464922</v>
      </c>
      <c r="Y54" s="81"/>
      <c r="Z54" s="81"/>
      <c r="AA54" s="81"/>
      <c r="AB54" s="81"/>
      <c r="AC54" s="81"/>
      <c r="AD54" s="81"/>
    </row>
    <row r="55" spans="1:30" x14ac:dyDescent="0.3">
      <c r="B55" s="82" t="s">
        <v>77</v>
      </c>
      <c r="C55" s="87">
        <v>7815</v>
      </c>
      <c r="D55" s="88">
        <v>10789116.52101321</v>
      </c>
      <c r="E55" s="91">
        <v>96</v>
      </c>
      <c r="F55" s="88">
        <v>526909.91468483559</v>
      </c>
      <c r="G55" s="91">
        <v>883</v>
      </c>
      <c r="H55" s="88">
        <v>1485045.3542952936</v>
      </c>
      <c r="I55" s="81">
        <v>485</v>
      </c>
      <c r="J55" s="81">
        <v>1965456.9575150441</v>
      </c>
      <c r="K55" s="81">
        <v>363</v>
      </c>
      <c r="L55" s="81">
        <v>642098.48146155151</v>
      </c>
      <c r="M55" s="87">
        <v>848</v>
      </c>
      <c r="N55" s="88">
        <v>2607555.4389765956</v>
      </c>
      <c r="O55" s="87">
        <v>5110</v>
      </c>
      <c r="P55" s="88">
        <v>5330629.2036532052</v>
      </c>
      <c r="Q55" s="81">
        <v>148</v>
      </c>
      <c r="R55" s="81">
        <v>125545.52365115458</v>
      </c>
      <c r="S55" s="81">
        <v>240</v>
      </c>
      <c r="T55" s="81">
        <v>227754.49013872145</v>
      </c>
      <c r="U55" s="81">
        <v>490</v>
      </c>
      <c r="V55" s="81">
        <v>485676.59561340336</v>
      </c>
      <c r="W55" s="87">
        <v>878</v>
      </c>
      <c r="X55" s="88">
        <v>838976.60940327938</v>
      </c>
      <c r="Y55" s="81"/>
      <c r="Z55" s="81"/>
      <c r="AA55" s="81"/>
      <c r="AB55" s="81"/>
      <c r="AC55" s="81"/>
      <c r="AD55" s="81"/>
    </row>
    <row r="56" spans="1:30" x14ac:dyDescent="0.3">
      <c r="B56" s="82" t="s">
        <v>78</v>
      </c>
      <c r="C56" s="87">
        <v>9973</v>
      </c>
      <c r="D56" s="88">
        <v>14146029.374425141</v>
      </c>
      <c r="E56" s="91">
        <v>65</v>
      </c>
      <c r="F56" s="88">
        <v>202901.09755949539</v>
      </c>
      <c r="G56" s="91">
        <v>1134</v>
      </c>
      <c r="H56" s="88">
        <v>1988170.8046409509</v>
      </c>
      <c r="I56" s="81">
        <v>728</v>
      </c>
      <c r="J56" s="81">
        <v>2907282.4760346119</v>
      </c>
      <c r="K56" s="81">
        <v>322</v>
      </c>
      <c r="L56" s="81">
        <v>534214.93662725936</v>
      </c>
      <c r="M56" s="87">
        <v>1050</v>
      </c>
      <c r="N56" s="88">
        <v>3441497.4126618709</v>
      </c>
      <c r="O56" s="87">
        <v>6552</v>
      </c>
      <c r="P56" s="88">
        <v>6473873.5308556063</v>
      </c>
      <c r="Q56" s="81">
        <v>209</v>
      </c>
      <c r="R56" s="81">
        <v>400767.54628543224</v>
      </c>
      <c r="S56" s="81">
        <v>294</v>
      </c>
      <c r="T56" s="81">
        <v>67184.878271471069</v>
      </c>
      <c r="U56" s="81">
        <v>669</v>
      </c>
      <c r="V56" s="81">
        <v>1571634.1041503143</v>
      </c>
      <c r="W56" s="87">
        <v>1172</v>
      </c>
      <c r="X56" s="88">
        <v>2039586.5287072177</v>
      </c>
      <c r="Y56" s="81"/>
      <c r="Z56" s="81"/>
      <c r="AA56" s="81"/>
      <c r="AB56" s="81"/>
      <c r="AC56" s="81"/>
      <c r="AD56" s="81"/>
    </row>
    <row r="57" spans="1:30" x14ac:dyDescent="0.3">
      <c r="B57" s="82" t="s">
        <v>79</v>
      </c>
      <c r="C57" s="87">
        <v>13963</v>
      </c>
      <c r="D57" s="88">
        <v>16166723.074643351</v>
      </c>
      <c r="E57" s="91">
        <v>205</v>
      </c>
      <c r="F57" s="88">
        <v>492503.5655764236</v>
      </c>
      <c r="G57" s="91">
        <v>1771</v>
      </c>
      <c r="H57" s="88">
        <v>2253425.3477476314</v>
      </c>
      <c r="I57" s="81">
        <v>970</v>
      </c>
      <c r="J57" s="81">
        <v>3046240.2095926288</v>
      </c>
      <c r="K57" s="81">
        <v>520</v>
      </c>
      <c r="L57" s="81">
        <v>1093934.2257642087</v>
      </c>
      <c r="M57" s="87">
        <v>1490</v>
      </c>
      <c r="N57" s="88">
        <v>4140174.4353568377</v>
      </c>
      <c r="O57" s="87">
        <v>8796</v>
      </c>
      <c r="P57" s="88">
        <v>8007443.0615008241</v>
      </c>
      <c r="Q57" s="81">
        <v>313</v>
      </c>
      <c r="R57" s="81">
        <v>189480.98817779432</v>
      </c>
      <c r="S57" s="81">
        <v>509</v>
      </c>
      <c r="T57" s="81">
        <v>344862.25023129233</v>
      </c>
      <c r="U57" s="81">
        <v>879</v>
      </c>
      <c r="V57" s="81">
        <v>738833.42605254857</v>
      </c>
      <c r="W57" s="87">
        <v>1701</v>
      </c>
      <c r="X57" s="88">
        <v>1273176.6644616353</v>
      </c>
      <c r="Y57" s="81"/>
      <c r="Z57" s="81"/>
      <c r="AA57" s="81"/>
      <c r="AB57" s="81"/>
      <c r="AC57" s="81"/>
      <c r="AD57" s="81"/>
    </row>
    <row r="58" spans="1:30" x14ac:dyDescent="0.3">
      <c r="B58" s="82" t="s">
        <v>80</v>
      </c>
      <c r="C58" s="87">
        <v>10093</v>
      </c>
      <c r="D58" s="88">
        <v>8974993.7847444192</v>
      </c>
      <c r="E58" s="91">
        <v>70</v>
      </c>
      <c r="F58" s="88">
        <v>197665.72548234221</v>
      </c>
      <c r="G58" s="91">
        <v>1053</v>
      </c>
      <c r="H58" s="88">
        <v>1357120.7122588963</v>
      </c>
      <c r="I58" s="81">
        <v>605</v>
      </c>
      <c r="J58" s="81">
        <v>1515306.5693418353</v>
      </c>
      <c r="K58" s="81">
        <v>255</v>
      </c>
      <c r="L58" s="81">
        <v>488568.1745508344</v>
      </c>
      <c r="M58" s="87">
        <v>860</v>
      </c>
      <c r="N58" s="88">
        <v>2003874.7438926697</v>
      </c>
      <c r="O58" s="87">
        <v>7077</v>
      </c>
      <c r="P58" s="88">
        <v>4488646.487290387</v>
      </c>
      <c r="Q58" s="81">
        <v>211</v>
      </c>
      <c r="R58" s="81">
        <v>70183.388492837359</v>
      </c>
      <c r="S58" s="81">
        <v>303</v>
      </c>
      <c r="T58" s="81">
        <v>318398.21773438744</v>
      </c>
      <c r="U58" s="81">
        <v>519</v>
      </c>
      <c r="V58" s="81">
        <v>539104.50959289866</v>
      </c>
      <c r="W58" s="87">
        <v>1033</v>
      </c>
      <c r="X58" s="88">
        <v>927686.11582012346</v>
      </c>
      <c r="Y58" s="81"/>
      <c r="Z58" s="81"/>
      <c r="AA58" s="81"/>
      <c r="AB58" s="81"/>
      <c r="AC58" s="81"/>
      <c r="AD58" s="81"/>
    </row>
    <row r="59" spans="1:30" x14ac:dyDescent="0.3">
      <c r="B59" s="82" t="s">
        <v>81</v>
      </c>
      <c r="C59" s="87">
        <v>10108</v>
      </c>
      <c r="D59" s="88">
        <v>12818760.465504406</v>
      </c>
      <c r="E59" s="91">
        <v>100</v>
      </c>
      <c r="F59" s="88">
        <v>337310.75391173939</v>
      </c>
      <c r="G59" s="91">
        <v>1076</v>
      </c>
      <c r="H59" s="88">
        <v>1143646.8460968919</v>
      </c>
      <c r="I59" s="81">
        <v>760</v>
      </c>
      <c r="J59" s="81">
        <v>3635699.957720038</v>
      </c>
      <c r="K59" s="81">
        <v>361</v>
      </c>
      <c r="L59" s="81">
        <v>639705.16263961827</v>
      </c>
      <c r="M59" s="87">
        <v>1121</v>
      </c>
      <c r="N59" s="88">
        <v>4275405.1203596564</v>
      </c>
      <c r="O59" s="87">
        <v>6712</v>
      </c>
      <c r="P59" s="88">
        <v>6105728.5362434359</v>
      </c>
      <c r="Q59" s="81">
        <v>178</v>
      </c>
      <c r="R59" s="81">
        <v>97183.223958375485</v>
      </c>
      <c r="S59" s="81">
        <v>329</v>
      </c>
      <c r="T59" s="81">
        <v>388856.88920626958</v>
      </c>
      <c r="U59" s="81">
        <v>592</v>
      </c>
      <c r="V59" s="81">
        <v>470629.09572803805</v>
      </c>
      <c r="W59" s="87">
        <v>1099</v>
      </c>
      <c r="X59" s="88">
        <v>956669.20889268315</v>
      </c>
      <c r="Y59" s="81"/>
      <c r="Z59" s="81"/>
      <c r="AA59" s="81"/>
      <c r="AB59" s="81"/>
      <c r="AC59" s="81"/>
      <c r="AD59" s="81"/>
    </row>
    <row r="60" spans="1:30" x14ac:dyDescent="0.3">
      <c r="B60" s="82" t="s">
        <v>82</v>
      </c>
      <c r="C60" s="87">
        <v>1810</v>
      </c>
      <c r="D60" s="88">
        <v>1526922.3285065396</v>
      </c>
      <c r="E60" s="91">
        <v>1</v>
      </c>
      <c r="F60" s="88">
        <v>101.14823476100696</v>
      </c>
      <c r="G60" s="91">
        <v>229</v>
      </c>
      <c r="H60" s="88">
        <v>278445.24374027294</v>
      </c>
      <c r="I60" s="81">
        <v>110</v>
      </c>
      <c r="J60" s="81">
        <v>567003.3217080296</v>
      </c>
      <c r="K60" s="81">
        <v>71</v>
      </c>
      <c r="L60" s="81">
        <v>21746.870473616495</v>
      </c>
      <c r="M60" s="87">
        <v>181</v>
      </c>
      <c r="N60" s="88">
        <v>588750.19218164613</v>
      </c>
      <c r="O60" s="87">
        <v>1194</v>
      </c>
      <c r="P60" s="88">
        <v>583611.50857871899</v>
      </c>
      <c r="Q60" s="81">
        <v>43</v>
      </c>
      <c r="R60" s="81">
        <v>8651.545679891462</v>
      </c>
      <c r="S60" s="81">
        <v>55</v>
      </c>
      <c r="T60" s="81">
        <v>10079.401667732096</v>
      </c>
      <c r="U60" s="81">
        <v>107</v>
      </c>
      <c r="V60" s="81">
        <v>57283.2884235171</v>
      </c>
      <c r="W60" s="87">
        <v>205</v>
      </c>
      <c r="X60" s="88">
        <v>76014.235771140666</v>
      </c>
      <c r="Y60" s="81"/>
      <c r="Z60" s="81"/>
      <c r="AA60" s="81"/>
      <c r="AB60" s="81"/>
      <c r="AC60" s="81"/>
      <c r="AD60" s="81"/>
    </row>
    <row r="61" spans="1:30" x14ac:dyDescent="0.3">
      <c r="B61" s="82" t="s">
        <v>83</v>
      </c>
      <c r="C61" s="87">
        <v>2384</v>
      </c>
      <c r="D61" s="88">
        <v>2737746.4085296285</v>
      </c>
      <c r="E61" s="91">
        <v>8</v>
      </c>
      <c r="F61" s="88">
        <v>9126.942383268195</v>
      </c>
      <c r="G61" s="91">
        <v>288</v>
      </c>
      <c r="H61" s="88">
        <v>228529.20442867433</v>
      </c>
      <c r="I61" s="81">
        <v>170</v>
      </c>
      <c r="J61" s="81">
        <v>528088.7851220388</v>
      </c>
      <c r="K61" s="81">
        <v>79</v>
      </c>
      <c r="L61" s="81">
        <v>104963.89770002401</v>
      </c>
      <c r="M61" s="87">
        <v>249</v>
      </c>
      <c r="N61" s="88">
        <v>633052.68282206275</v>
      </c>
      <c r="O61" s="87">
        <v>1559</v>
      </c>
      <c r="P61" s="88">
        <v>1606552.0086690781</v>
      </c>
      <c r="Q61" s="81">
        <v>43</v>
      </c>
      <c r="R61" s="81">
        <v>26264.82495960814</v>
      </c>
      <c r="S61" s="81">
        <v>75</v>
      </c>
      <c r="T61" s="81">
        <v>16227.481301063001</v>
      </c>
      <c r="U61" s="81">
        <v>162</v>
      </c>
      <c r="V61" s="81">
        <v>217993.26396587395</v>
      </c>
      <c r="W61" s="87">
        <v>280</v>
      </c>
      <c r="X61" s="88">
        <v>260485.5702265451</v>
      </c>
      <c r="Y61" s="81"/>
      <c r="Z61" s="81"/>
      <c r="AA61" s="81"/>
      <c r="AB61" s="81"/>
      <c r="AC61" s="81"/>
      <c r="AD61" s="81"/>
    </row>
    <row r="62" spans="1:30" x14ac:dyDescent="0.3">
      <c r="B62" s="82" t="s">
        <v>84</v>
      </c>
      <c r="C62" s="87">
        <v>75238</v>
      </c>
      <c r="D62" s="88">
        <v>181143226.34756422</v>
      </c>
      <c r="E62" s="91">
        <v>683</v>
      </c>
      <c r="F62" s="88">
        <v>3442031.0266141235</v>
      </c>
      <c r="G62" s="91">
        <v>9291</v>
      </c>
      <c r="H62" s="88">
        <v>14476204.562560858</v>
      </c>
      <c r="I62" s="81">
        <v>7062</v>
      </c>
      <c r="J62" s="81">
        <v>37955520.770688862</v>
      </c>
      <c r="K62" s="81">
        <v>2915</v>
      </c>
      <c r="L62" s="81">
        <v>15659104.216937341</v>
      </c>
      <c r="M62" s="87">
        <v>9977</v>
      </c>
      <c r="N62" s="88">
        <v>53614624.987626202</v>
      </c>
      <c r="O62" s="87">
        <v>45434</v>
      </c>
      <c r="P62" s="88">
        <v>93357508.082418278</v>
      </c>
      <c r="Q62" s="81">
        <v>1332</v>
      </c>
      <c r="R62" s="81">
        <v>1085991.8069255522</v>
      </c>
      <c r="S62" s="81">
        <v>2409</v>
      </c>
      <c r="T62" s="81">
        <v>2741811.7991775977</v>
      </c>
      <c r="U62" s="81">
        <v>6112</v>
      </c>
      <c r="V62" s="81">
        <v>12425054.082241608</v>
      </c>
      <c r="W62" s="87">
        <v>9853</v>
      </c>
      <c r="X62" s="88">
        <v>16252857.688344756</v>
      </c>
      <c r="Y62" s="81"/>
      <c r="Z62" s="81"/>
      <c r="AA62" s="81"/>
      <c r="AB62" s="81"/>
      <c r="AC62" s="81"/>
      <c r="AD62" s="81"/>
    </row>
    <row r="63" spans="1:30" x14ac:dyDescent="0.3">
      <c r="B63" s="82" t="s">
        <v>85</v>
      </c>
      <c r="C63" s="87">
        <v>4493</v>
      </c>
      <c r="D63" s="88">
        <v>3603404.6322857076</v>
      </c>
      <c r="E63" s="91">
        <v>7</v>
      </c>
      <c r="F63" s="88">
        <v>3118.7372384643813</v>
      </c>
      <c r="G63" s="91">
        <v>525</v>
      </c>
      <c r="H63" s="88">
        <v>390263.30213921773</v>
      </c>
      <c r="I63" s="81">
        <v>260</v>
      </c>
      <c r="J63" s="81">
        <v>768598.58011479652</v>
      </c>
      <c r="K63" s="81">
        <v>160</v>
      </c>
      <c r="L63" s="81">
        <v>328819.94633074664</v>
      </c>
      <c r="M63" s="87">
        <v>420</v>
      </c>
      <c r="N63" s="88">
        <v>1097418.5264455432</v>
      </c>
      <c r="O63" s="87">
        <v>3017</v>
      </c>
      <c r="P63" s="88">
        <v>1891775.0390432186</v>
      </c>
      <c r="Q63" s="81">
        <v>97</v>
      </c>
      <c r="R63" s="81">
        <v>52583.729429820662</v>
      </c>
      <c r="S63" s="81">
        <v>128</v>
      </c>
      <c r="T63" s="81">
        <v>27705.062806310572</v>
      </c>
      <c r="U63" s="81">
        <v>299</v>
      </c>
      <c r="V63" s="81">
        <v>140540.23518313226</v>
      </c>
      <c r="W63" s="87">
        <v>524</v>
      </c>
      <c r="X63" s="88">
        <v>220829.0274192635</v>
      </c>
      <c r="Y63" s="81"/>
      <c r="Z63" s="81"/>
      <c r="AA63" s="81"/>
      <c r="AB63" s="81"/>
      <c r="AC63" s="81"/>
      <c r="AD63" s="81"/>
    </row>
    <row r="64" spans="1:30" x14ac:dyDescent="0.3">
      <c r="B64" s="82" t="s">
        <v>86</v>
      </c>
      <c r="C64" s="87">
        <v>2250</v>
      </c>
      <c r="D64" s="88">
        <v>1843413.1276922289</v>
      </c>
      <c r="E64" s="91">
        <v>4</v>
      </c>
      <c r="F64" s="88">
        <v>3203.0274340985534</v>
      </c>
      <c r="G64" s="91">
        <v>187</v>
      </c>
      <c r="H64" s="88">
        <v>133097.59051418368</v>
      </c>
      <c r="I64" s="81">
        <v>102</v>
      </c>
      <c r="J64" s="81">
        <v>227907.19676433541</v>
      </c>
      <c r="K64" s="81">
        <v>59</v>
      </c>
      <c r="L64" s="81">
        <v>23178.237485266076</v>
      </c>
      <c r="M64" s="87">
        <v>161</v>
      </c>
      <c r="N64" s="88">
        <v>251085.4342496015</v>
      </c>
      <c r="O64" s="87">
        <v>1657</v>
      </c>
      <c r="P64" s="88">
        <v>1302192.3894719523</v>
      </c>
      <c r="Q64" s="81">
        <v>31</v>
      </c>
      <c r="R64" s="81">
        <v>60135.997173244003</v>
      </c>
      <c r="S64" s="81">
        <v>86</v>
      </c>
      <c r="T64" s="81">
        <v>21381.666275560161</v>
      </c>
      <c r="U64" s="81">
        <v>124</v>
      </c>
      <c r="V64" s="81">
        <v>72317.022573588722</v>
      </c>
      <c r="W64" s="87">
        <v>241</v>
      </c>
      <c r="X64" s="88">
        <v>153834.68602239288</v>
      </c>
      <c r="Y64" s="81"/>
      <c r="Z64" s="81"/>
      <c r="AA64" s="81"/>
      <c r="AB64" s="81"/>
      <c r="AC64" s="81"/>
      <c r="AD64" s="81"/>
    </row>
    <row r="65" spans="1:30" x14ac:dyDescent="0.3">
      <c r="B65" s="82" t="s">
        <v>87</v>
      </c>
      <c r="C65" s="87">
        <v>3889</v>
      </c>
      <c r="D65" s="88">
        <v>3755899.8552905922</v>
      </c>
      <c r="E65" s="91">
        <v>0</v>
      </c>
      <c r="F65" s="88">
        <v>0</v>
      </c>
      <c r="G65" s="91">
        <v>486</v>
      </c>
      <c r="H65" s="88">
        <v>899092.56577332551</v>
      </c>
      <c r="I65" s="81">
        <v>245</v>
      </c>
      <c r="J65" s="81">
        <v>496779.63353320229</v>
      </c>
      <c r="K65" s="81">
        <v>179</v>
      </c>
      <c r="L65" s="81">
        <v>274247.34310560144</v>
      </c>
      <c r="M65" s="87">
        <v>424</v>
      </c>
      <c r="N65" s="88">
        <v>771026.97663880372</v>
      </c>
      <c r="O65" s="87">
        <v>2556</v>
      </c>
      <c r="P65" s="88">
        <v>1739599.1597953299</v>
      </c>
      <c r="Q65" s="81">
        <v>92</v>
      </c>
      <c r="R65" s="81">
        <v>42236.131228371138</v>
      </c>
      <c r="S65" s="81">
        <v>120</v>
      </c>
      <c r="T65" s="81">
        <v>81799.006151161317</v>
      </c>
      <c r="U65" s="81">
        <v>211</v>
      </c>
      <c r="V65" s="81">
        <v>222146.01570360063</v>
      </c>
      <c r="W65" s="87">
        <v>423</v>
      </c>
      <c r="X65" s="88">
        <v>346181.1530831331</v>
      </c>
      <c r="Y65" s="81"/>
      <c r="Z65" s="81"/>
      <c r="AA65" s="81"/>
      <c r="AB65" s="81"/>
      <c r="AC65" s="81"/>
      <c r="AD65" s="81"/>
    </row>
    <row r="66" spans="1:30" x14ac:dyDescent="0.3">
      <c r="B66" s="83" t="s">
        <v>88</v>
      </c>
      <c r="C66" s="87">
        <v>568</v>
      </c>
      <c r="D66" s="88">
        <v>924980.60641064029</v>
      </c>
      <c r="E66" s="91">
        <v>297</v>
      </c>
      <c r="F66" s="88">
        <v>252859.12343591114</v>
      </c>
      <c r="G66" s="91">
        <v>26</v>
      </c>
      <c r="H66" s="88">
        <v>86397.450525026768</v>
      </c>
      <c r="I66" s="81">
        <v>120</v>
      </c>
      <c r="J66" s="81">
        <v>282151.6081220684</v>
      </c>
      <c r="K66" s="81">
        <v>0</v>
      </c>
      <c r="L66" s="81">
        <v>0</v>
      </c>
      <c r="M66" s="87">
        <v>120</v>
      </c>
      <c r="N66" s="88">
        <v>282151.6081220684</v>
      </c>
      <c r="O66" s="87">
        <v>63</v>
      </c>
      <c r="P66" s="88">
        <v>119907.99910584961</v>
      </c>
      <c r="Q66" s="81">
        <v>0</v>
      </c>
      <c r="R66" s="81">
        <v>0</v>
      </c>
      <c r="S66" s="81">
        <v>17</v>
      </c>
      <c r="T66" s="81">
        <v>74748.545488384145</v>
      </c>
      <c r="U66" s="81">
        <v>45</v>
      </c>
      <c r="V66" s="81">
        <v>108915.87973340023</v>
      </c>
      <c r="W66" s="87">
        <v>62</v>
      </c>
      <c r="X66" s="88">
        <v>183664.42522178436</v>
      </c>
      <c r="Y66" s="81"/>
      <c r="Z66" s="81"/>
      <c r="AA66" s="81"/>
      <c r="AB66" s="81"/>
      <c r="AC66" s="81"/>
      <c r="AD66" s="81"/>
    </row>
    <row r="67" spans="1:30" x14ac:dyDescent="0.3">
      <c r="B67" s="7" t="s">
        <v>4</v>
      </c>
      <c r="C67" s="84">
        <v>179689</v>
      </c>
      <c r="D67" s="89">
        <v>301797107.35984898</v>
      </c>
      <c r="E67" s="92">
        <v>1697</v>
      </c>
      <c r="F67" s="89">
        <v>5932595.8233870901</v>
      </c>
      <c r="G67" s="92">
        <v>21318</v>
      </c>
      <c r="H67" s="89">
        <v>29888415.017242406</v>
      </c>
      <c r="I67" s="84">
        <v>13956</v>
      </c>
      <c r="J67" s="84">
        <v>62407772.24762167</v>
      </c>
      <c r="K67" s="84">
        <v>6715</v>
      </c>
      <c r="L67" s="84">
        <v>22712174.908258554</v>
      </c>
      <c r="M67" s="84">
        <v>20671</v>
      </c>
      <c r="N67" s="89">
        <v>85119947.155880213</v>
      </c>
      <c r="O67" s="84">
        <v>114045</v>
      </c>
      <c r="P67" s="89">
        <v>152957846.97502717</v>
      </c>
      <c r="Q67" s="84">
        <v>3438</v>
      </c>
      <c r="R67" s="84">
        <v>2729621.2290589432</v>
      </c>
      <c r="S67" s="84">
        <v>5983</v>
      </c>
      <c r="T67" s="84">
        <v>4997107.7476850534</v>
      </c>
      <c r="U67" s="84">
        <v>12537</v>
      </c>
      <c r="V67" s="84">
        <v>20171573.41156812</v>
      </c>
      <c r="W67" s="84">
        <v>21958</v>
      </c>
      <c r="X67" s="89">
        <v>27898302.38831212</v>
      </c>
      <c r="Y67" s="81"/>
      <c r="Z67" s="81"/>
      <c r="AA67" s="81"/>
      <c r="AB67" s="81"/>
      <c r="AC67" s="81"/>
      <c r="AD67" s="81"/>
    </row>
    <row r="68" spans="1:30" s="20" customFormat="1" x14ac:dyDescent="0.3">
      <c r="B68" s="20" t="s">
        <v>46</v>
      </c>
      <c r="D68" s="21">
        <v>12427.29660397762</v>
      </c>
      <c r="E68" s="23"/>
      <c r="F68" s="28">
        <v>244.29037300494255</v>
      </c>
      <c r="H68" s="21">
        <v>1230.7347863317045</v>
      </c>
      <c r="I68" s="23"/>
      <c r="J68" s="21">
        <v>2569.8055985339033</v>
      </c>
      <c r="K68" s="26"/>
      <c r="L68" s="21">
        <v>935.23406031126797</v>
      </c>
      <c r="M68" s="26"/>
      <c r="N68" s="28">
        <v>3505.0396588451713</v>
      </c>
      <c r="P68" s="21">
        <v>6298.445166997556</v>
      </c>
      <c r="Q68" s="23"/>
      <c r="R68" s="21">
        <v>112.39939615982671</v>
      </c>
      <c r="S68" s="26"/>
      <c r="T68" s="21">
        <v>205.76916951185646</v>
      </c>
      <c r="U68" s="26"/>
      <c r="V68" s="21">
        <v>830.61805312656179</v>
      </c>
      <c r="W68" s="26"/>
      <c r="X68" s="28">
        <v>1148.7866187982452</v>
      </c>
    </row>
    <row r="69" spans="1:30" s="20" customFormat="1" x14ac:dyDescent="0.3">
      <c r="D69" s="21"/>
      <c r="E69" s="26"/>
      <c r="F69" s="60"/>
      <c r="H69" s="21"/>
      <c r="I69" s="26"/>
      <c r="J69" s="21"/>
      <c r="K69" s="26"/>
      <c r="L69" s="21"/>
      <c r="M69" s="26"/>
      <c r="N69" s="60"/>
      <c r="P69" s="21"/>
      <c r="Q69" s="26"/>
      <c r="R69" s="21"/>
      <c r="S69" s="26"/>
      <c r="T69" s="21"/>
      <c r="U69" s="26"/>
      <c r="V69" s="21"/>
      <c r="W69" s="26"/>
      <c r="X69" s="60"/>
    </row>
    <row r="70" spans="1:30" x14ac:dyDescent="0.3">
      <c r="B70" s="6" t="s">
        <v>28</v>
      </c>
      <c r="C70" s="8"/>
      <c r="D70" s="8"/>
      <c r="E70" s="8"/>
      <c r="F70" s="8"/>
      <c r="G70" s="8"/>
      <c r="H70" s="8"/>
      <c r="I70" s="8"/>
      <c r="J70" s="8"/>
      <c r="K70" s="8"/>
      <c r="L70" s="8"/>
      <c r="P70" s="22"/>
    </row>
    <row r="71" spans="1:30" x14ac:dyDescent="0.3">
      <c r="B71" s="9"/>
      <c r="C71" s="8"/>
      <c r="D71" s="8"/>
      <c r="E71" s="8"/>
      <c r="F71" s="8"/>
      <c r="G71" s="8"/>
      <c r="H71" s="8"/>
      <c r="I71" s="8"/>
      <c r="J71" s="8"/>
      <c r="K71" s="8"/>
      <c r="L71" s="8"/>
    </row>
    <row r="73" spans="1:30" x14ac:dyDescent="0.3">
      <c r="B73" s="7" t="s">
        <v>3</v>
      </c>
    </row>
    <row r="74" spans="1:30" x14ac:dyDescent="0.3">
      <c r="B74" s="119" t="s">
        <v>95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</row>
    <row r="75" spans="1:30" x14ac:dyDescent="0.3">
      <c r="A75" s="128" t="s">
        <v>2</v>
      </c>
      <c r="B75" s="129" t="s">
        <v>89</v>
      </c>
      <c r="C75" s="130" t="s">
        <v>5</v>
      </c>
      <c r="D75" s="131"/>
      <c r="E75" s="130" t="s">
        <v>6</v>
      </c>
      <c r="F75" s="131"/>
      <c r="G75" s="130" t="s">
        <v>7</v>
      </c>
      <c r="H75" s="131"/>
      <c r="I75" s="120" t="s">
        <v>8</v>
      </c>
      <c r="J75" s="120"/>
      <c r="K75" s="120"/>
      <c r="L75" s="120"/>
      <c r="M75" s="120"/>
      <c r="N75" s="120"/>
      <c r="O75" s="121" t="s">
        <v>9</v>
      </c>
      <c r="P75" s="122"/>
      <c r="Q75" s="121" t="s">
        <v>10</v>
      </c>
      <c r="R75" s="121"/>
      <c r="S75" s="121"/>
      <c r="T75" s="121"/>
      <c r="U75" s="121"/>
      <c r="V75" s="121"/>
      <c r="W75" s="121"/>
      <c r="X75" s="122"/>
      <c r="Y75" s="77"/>
      <c r="Z75" s="77"/>
      <c r="AA75" s="77"/>
      <c r="AB75" s="77"/>
      <c r="AC75" s="77"/>
      <c r="AD75" s="77"/>
    </row>
    <row r="76" spans="1:30" ht="15" customHeight="1" x14ac:dyDescent="0.3">
      <c r="A76" s="128"/>
      <c r="B76" s="129"/>
      <c r="C76" s="130"/>
      <c r="D76" s="131"/>
      <c r="E76" s="130"/>
      <c r="F76" s="131"/>
      <c r="G76" s="130"/>
      <c r="H76" s="131"/>
      <c r="I76" s="123" t="s">
        <v>11</v>
      </c>
      <c r="J76" s="123"/>
      <c r="K76" s="123" t="s">
        <v>12</v>
      </c>
      <c r="L76" s="123"/>
      <c r="M76" s="132" t="s">
        <v>4</v>
      </c>
      <c r="N76" s="132"/>
      <c r="O76" s="126" t="s">
        <v>13</v>
      </c>
      <c r="P76" s="127"/>
      <c r="Q76" s="126" t="s">
        <v>14</v>
      </c>
      <c r="R76" s="126"/>
      <c r="S76" s="126" t="s">
        <v>15</v>
      </c>
      <c r="T76" s="126"/>
      <c r="U76" s="126" t="s">
        <v>16</v>
      </c>
      <c r="V76" s="126"/>
      <c r="W76" s="124" t="s">
        <v>4</v>
      </c>
      <c r="X76" s="125"/>
      <c r="Y76" s="77"/>
      <c r="Z76" s="77"/>
      <c r="AA76" s="77"/>
      <c r="AB76" s="77"/>
      <c r="AC76" s="77"/>
      <c r="AD76" s="77"/>
    </row>
    <row r="77" spans="1:30" x14ac:dyDescent="0.3">
      <c r="A77" s="128"/>
      <c r="B77" s="129"/>
      <c r="C77" s="130"/>
      <c r="D77" s="131"/>
      <c r="E77" s="130"/>
      <c r="F77" s="131"/>
      <c r="G77" s="130"/>
      <c r="H77" s="131"/>
      <c r="I77" s="123"/>
      <c r="J77" s="123"/>
      <c r="K77" s="123"/>
      <c r="L77" s="123"/>
      <c r="M77" s="132"/>
      <c r="N77" s="132"/>
      <c r="O77" s="126"/>
      <c r="P77" s="127"/>
      <c r="Q77" s="126"/>
      <c r="R77" s="126"/>
      <c r="S77" s="126"/>
      <c r="T77" s="126"/>
      <c r="U77" s="126"/>
      <c r="V77" s="126"/>
      <c r="W77" s="124"/>
      <c r="X77" s="125"/>
      <c r="Y77" s="77"/>
      <c r="Z77" s="77"/>
      <c r="AA77" s="77"/>
      <c r="AB77" s="77"/>
      <c r="AC77" s="77"/>
      <c r="AD77" s="77"/>
    </row>
    <row r="78" spans="1:30" x14ac:dyDescent="0.3">
      <c r="A78" s="128"/>
      <c r="B78" s="129"/>
      <c r="C78" s="85" t="s">
        <v>17</v>
      </c>
      <c r="D78" s="86" t="s">
        <v>18</v>
      </c>
      <c r="E78" s="85" t="s">
        <v>17</v>
      </c>
      <c r="F78" s="86" t="s">
        <v>18</v>
      </c>
      <c r="G78" s="85" t="s">
        <v>17</v>
      </c>
      <c r="H78" s="86" t="s">
        <v>18</v>
      </c>
      <c r="I78" s="108" t="s">
        <v>17</v>
      </c>
      <c r="J78" s="108" t="s">
        <v>18</v>
      </c>
      <c r="K78" s="108" t="s">
        <v>17</v>
      </c>
      <c r="L78" s="108" t="s">
        <v>18</v>
      </c>
      <c r="M78" s="109" t="s">
        <v>17</v>
      </c>
      <c r="N78" s="109" t="s">
        <v>18</v>
      </c>
      <c r="O78" s="110" t="s">
        <v>17</v>
      </c>
      <c r="P78" s="111" t="s">
        <v>18</v>
      </c>
      <c r="Q78" s="110" t="s">
        <v>17</v>
      </c>
      <c r="R78" s="110" t="s">
        <v>18</v>
      </c>
      <c r="S78" s="110" t="s">
        <v>17</v>
      </c>
      <c r="T78" s="110" t="s">
        <v>18</v>
      </c>
      <c r="U78" s="110" t="s">
        <v>17</v>
      </c>
      <c r="V78" s="110" t="s">
        <v>18</v>
      </c>
      <c r="W78" s="112" t="s">
        <v>17</v>
      </c>
      <c r="X78" s="113" t="s">
        <v>18</v>
      </c>
      <c r="Y78" s="77"/>
      <c r="Z78" s="77"/>
      <c r="AA78" s="77"/>
      <c r="AB78" s="77"/>
      <c r="AC78" s="77"/>
      <c r="AD78" s="77"/>
    </row>
    <row r="79" spans="1:30" x14ac:dyDescent="0.3">
      <c r="A79" s="79"/>
      <c r="B79" s="80" t="s">
        <v>90</v>
      </c>
      <c r="C79" s="87">
        <v>42872</v>
      </c>
      <c r="D79" s="88">
        <v>52541779.229176275</v>
      </c>
      <c r="E79" s="87">
        <v>197</v>
      </c>
      <c r="F79" s="88">
        <v>761593.54633802932</v>
      </c>
      <c r="G79" s="87">
        <v>3732</v>
      </c>
      <c r="H79" s="88">
        <v>4832448.3077563168</v>
      </c>
      <c r="I79" s="81">
        <v>2711</v>
      </c>
      <c r="J79" s="81">
        <v>11297864.814069316</v>
      </c>
      <c r="K79" s="81">
        <v>1093</v>
      </c>
      <c r="L79" s="81">
        <v>1553430.3534389052</v>
      </c>
      <c r="M79" s="81">
        <v>3804</v>
      </c>
      <c r="N79" s="81">
        <v>12851295.16750822</v>
      </c>
      <c r="O79" s="87">
        <v>30739</v>
      </c>
      <c r="P79" s="88">
        <v>29332257.529508311</v>
      </c>
      <c r="Q79" s="87">
        <v>794</v>
      </c>
      <c r="R79" s="87">
        <v>430156.46957595967</v>
      </c>
      <c r="S79" s="87">
        <v>1263</v>
      </c>
      <c r="T79" s="87">
        <v>1356494.7082952342</v>
      </c>
      <c r="U79" s="87">
        <v>2343</v>
      </c>
      <c r="V79" s="87">
        <v>2977533.500194205</v>
      </c>
      <c r="W79" s="87">
        <v>4400</v>
      </c>
      <c r="X79" s="88">
        <v>4764184.6780653987</v>
      </c>
      <c r="Y79" s="81">
        <v>4413243.2016750723</v>
      </c>
      <c r="Z79" s="81"/>
      <c r="AA79" s="81"/>
      <c r="AB79" s="81"/>
      <c r="AC79" s="81"/>
      <c r="AD79" s="81"/>
    </row>
    <row r="80" spans="1:30" x14ac:dyDescent="0.3">
      <c r="B80" s="80" t="s">
        <v>91</v>
      </c>
      <c r="C80" s="87">
        <v>16842</v>
      </c>
      <c r="D80" s="88">
        <v>93962174.879431307</v>
      </c>
      <c r="E80" s="87">
        <v>56</v>
      </c>
      <c r="F80" s="88">
        <v>269847.47520519607</v>
      </c>
      <c r="G80" s="87">
        <v>790</v>
      </c>
      <c r="H80" s="88">
        <v>4436071.8844995052</v>
      </c>
      <c r="I80" s="81">
        <v>2115</v>
      </c>
      <c r="J80" s="81">
        <v>26587072.881652519</v>
      </c>
      <c r="K80" s="81">
        <v>935</v>
      </c>
      <c r="L80" s="81">
        <v>11591782.646233374</v>
      </c>
      <c r="M80" s="81">
        <v>3050</v>
      </c>
      <c r="N80" s="81">
        <v>38178855.527885899</v>
      </c>
      <c r="O80" s="87">
        <v>11718</v>
      </c>
      <c r="P80" s="88">
        <v>45941083.161887079</v>
      </c>
      <c r="Q80" s="87">
        <v>75</v>
      </c>
      <c r="R80" s="87">
        <v>121137.31749486842</v>
      </c>
      <c r="S80" s="87">
        <v>363</v>
      </c>
      <c r="T80" s="87">
        <v>286944.85634253378</v>
      </c>
      <c r="U80" s="87">
        <v>790</v>
      </c>
      <c r="V80" s="87">
        <v>4728234.6561162313</v>
      </c>
      <c r="W80" s="87">
        <v>1228</v>
      </c>
      <c r="X80" s="88">
        <v>5136316.8299536342</v>
      </c>
      <c r="Y80" s="77">
        <v>5011106.2105394341</v>
      </c>
      <c r="Z80" s="77"/>
      <c r="AA80" s="77"/>
      <c r="AB80" s="77"/>
      <c r="AC80" s="95"/>
      <c r="AD80" s="95"/>
    </row>
    <row r="81" spans="1:30" x14ac:dyDescent="0.3">
      <c r="B81" s="100" t="s">
        <v>92</v>
      </c>
      <c r="C81" s="87">
        <v>119975</v>
      </c>
      <c r="D81" s="88">
        <v>155293153.25124145</v>
      </c>
      <c r="E81" s="87">
        <v>1444</v>
      </c>
      <c r="F81" s="88">
        <v>4901154.8018438648</v>
      </c>
      <c r="G81" s="87">
        <v>16796</v>
      </c>
      <c r="H81" s="88">
        <v>20619894.824986581</v>
      </c>
      <c r="I81" s="81">
        <v>9130</v>
      </c>
      <c r="J81" s="81">
        <v>24522834.551899835</v>
      </c>
      <c r="K81" s="81">
        <v>4687</v>
      </c>
      <c r="L81" s="81">
        <v>9566961.9085862711</v>
      </c>
      <c r="M81" s="81">
        <v>13817</v>
      </c>
      <c r="N81" s="81">
        <v>34089796.460486107</v>
      </c>
      <c r="O81" s="87">
        <v>71588</v>
      </c>
      <c r="P81" s="88">
        <v>77684506.283631787</v>
      </c>
      <c r="Q81" s="87">
        <v>2569</v>
      </c>
      <c r="R81" s="87">
        <v>2178327.4419881157</v>
      </c>
      <c r="S81" s="87">
        <v>4357</v>
      </c>
      <c r="T81" s="87">
        <v>3353668.1830472862</v>
      </c>
      <c r="U81" s="87">
        <v>9404</v>
      </c>
      <c r="V81" s="87">
        <v>12465805.255257687</v>
      </c>
      <c r="W81" s="87">
        <v>16330</v>
      </c>
      <c r="X81" s="88">
        <v>17997800.880293086</v>
      </c>
      <c r="Y81" s="77">
        <v>17303432.225254219</v>
      </c>
      <c r="Z81" s="77"/>
      <c r="AA81" s="77"/>
      <c r="AB81" s="77"/>
      <c r="AC81" s="95"/>
      <c r="AD81" s="95"/>
    </row>
    <row r="82" spans="1:30" x14ac:dyDescent="0.3">
      <c r="B82" s="96" t="s">
        <v>93</v>
      </c>
      <c r="C82" s="97">
        <f t="shared" ref="C82:H82" si="1">+SUM(C79:C81)</f>
        <v>179689</v>
      </c>
      <c r="D82" s="101">
        <f t="shared" si="1"/>
        <v>301797107.35984904</v>
      </c>
      <c r="E82" s="97">
        <f t="shared" si="1"/>
        <v>1697</v>
      </c>
      <c r="F82" s="101">
        <f t="shared" si="1"/>
        <v>5932595.8233870901</v>
      </c>
      <c r="G82" s="97">
        <f t="shared" si="1"/>
        <v>21318</v>
      </c>
      <c r="H82" s="101">
        <f t="shared" si="1"/>
        <v>29888415.017242402</v>
      </c>
      <c r="I82" s="97">
        <f t="shared" ref="I82:N82" si="2">+SUM(I79:I81)</f>
        <v>13956</v>
      </c>
      <c r="J82" s="97">
        <f t="shared" si="2"/>
        <v>62407772.24762167</v>
      </c>
      <c r="K82" s="97">
        <f t="shared" si="2"/>
        <v>6715</v>
      </c>
      <c r="L82" s="97">
        <f t="shared" si="2"/>
        <v>22712174.90825855</v>
      </c>
      <c r="M82" s="97">
        <f t="shared" si="2"/>
        <v>20671</v>
      </c>
      <c r="N82" s="97">
        <f t="shared" si="2"/>
        <v>85119947.155880228</v>
      </c>
      <c r="O82" s="97">
        <f>+SUM(O79:O81)</f>
        <v>114045</v>
      </c>
      <c r="P82" s="101">
        <f>+SUM(P79:P81)</f>
        <v>152957846.97502717</v>
      </c>
      <c r="Q82" s="97">
        <f t="shared" ref="Q82:X82" si="3">+SUM(Q79:Q81)</f>
        <v>3438</v>
      </c>
      <c r="R82" s="97">
        <f t="shared" si="3"/>
        <v>2729621.2290589437</v>
      </c>
      <c r="S82" s="97">
        <f t="shared" si="3"/>
        <v>5983</v>
      </c>
      <c r="T82" s="97">
        <f t="shared" si="3"/>
        <v>4997107.7476850543</v>
      </c>
      <c r="U82" s="97">
        <f t="shared" si="3"/>
        <v>12537</v>
      </c>
      <c r="V82" s="97">
        <f t="shared" si="3"/>
        <v>20171573.411568124</v>
      </c>
      <c r="W82" s="97">
        <f t="shared" si="3"/>
        <v>21958</v>
      </c>
      <c r="X82" s="101">
        <f t="shared" si="3"/>
        <v>27898302.38831212</v>
      </c>
      <c r="Y82" s="77">
        <v>26772076.216851771</v>
      </c>
      <c r="Z82" s="77"/>
      <c r="AA82" s="77"/>
      <c r="AB82" s="77"/>
      <c r="AC82" s="95"/>
      <c r="AD82" s="95"/>
    </row>
    <row r="83" spans="1:30" s="2" customFormat="1" x14ac:dyDescent="0.3">
      <c r="A83" s="42"/>
      <c r="B83" s="102" t="s">
        <v>46</v>
      </c>
      <c r="C83" s="102"/>
      <c r="D83" s="21">
        <v>12427.29660397762</v>
      </c>
      <c r="E83" s="23"/>
      <c r="F83" s="28">
        <v>244.29037300494255</v>
      </c>
      <c r="G83" s="20"/>
      <c r="H83" s="21">
        <v>1230.7347863317045</v>
      </c>
      <c r="I83" s="23"/>
      <c r="J83" s="21">
        <v>2569.8055985339033</v>
      </c>
      <c r="K83" s="26"/>
      <c r="L83" s="21">
        <v>935.23406031126797</v>
      </c>
      <c r="M83" s="26"/>
      <c r="N83" s="28">
        <v>3505.0396588451713</v>
      </c>
      <c r="O83" s="20"/>
      <c r="P83" s="21">
        <v>6298.445166997556</v>
      </c>
      <c r="Q83" s="23"/>
      <c r="R83" s="21">
        <v>112.39939615982671</v>
      </c>
      <c r="S83" s="26"/>
      <c r="T83" s="21">
        <v>205.76916951185646</v>
      </c>
      <c r="U83" s="26"/>
      <c r="V83" s="21">
        <v>830.61805312656179</v>
      </c>
      <c r="W83" s="26"/>
      <c r="X83" s="28">
        <v>1148.7866187982452</v>
      </c>
      <c r="Y83" s="103"/>
      <c r="Z83" s="103"/>
      <c r="AA83" s="103"/>
      <c r="AB83" s="103"/>
      <c r="AC83" s="103"/>
      <c r="AD83" s="103"/>
    </row>
    <row r="84" spans="1:30" x14ac:dyDescent="0.3">
      <c r="P84" s="22"/>
    </row>
    <row r="85" spans="1:30" x14ac:dyDescent="0.3">
      <c r="B85" s="6" t="s">
        <v>28</v>
      </c>
      <c r="P85" s="22"/>
    </row>
    <row r="86" spans="1:30" x14ac:dyDescent="0.3">
      <c r="C86" s="22"/>
    </row>
    <row r="87" spans="1:30" x14ac:dyDescent="0.3">
      <c r="B87" s="6" t="s">
        <v>33</v>
      </c>
    </row>
    <row r="88" spans="1:30" x14ac:dyDescent="0.3">
      <c r="B88" s="6" t="s">
        <v>51</v>
      </c>
    </row>
    <row r="89" spans="1:30" x14ac:dyDescent="0.3">
      <c r="B89" s="6" t="s">
        <v>48</v>
      </c>
    </row>
    <row r="90" spans="1:30" x14ac:dyDescent="0.3">
      <c r="B90" s="6" t="s">
        <v>49</v>
      </c>
    </row>
    <row r="91" spans="1:30" x14ac:dyDescent="0.3">
      <c r="B91" s="6" t="s">
        <v>50</v>
      </c>
    </row>
    <row r="92" spans="1:30" x14ac:dyDescent="0.3">
      <c r="B92" s="6" t="s">
        <v>70</v>
      </c>
    </row>
    <row r="94" spans="1:30" x14ac:dyDescent="0.3">
      <c r="B94" s="152" t="s">
        <v>34</v>
      </c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</row>
    <row r="95" spans="1:30" x14ac:dyDescent="0.3">
      <c r="B95" s="153" t="s">
        <v>35</v>
      </c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</row>
    <row r="96" spans="1:30" x14ac:dyDescent="0.3">
      <c r="B96" s="154" t="s">
        <v>68</v>
      </c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</row>
    <row r="97" spans="2:22" x14ac:dyDescent="0.3"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</row>
    <row r="98" spans="2:22" x14ac:dyDescent="0.3"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</row>
    <row r="99" spans="2:22" x14ac:dyDescent="0.3">
      <c r="B99" s="154" t="s">
        <v>36</v>
      </c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</row>
    <row r="100" spans="2:22" x14ac:dyDescent="0.3"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</row>
    <row r="101" spans="2:22" x14ac:dyDescent="0.3">
      <c r="B101" s="151" t="s">
        <v>37</v>
      </c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</row>
    <row r="102" spans="2:22" x14ac:dyDescent="0.3">
      <c r="B102" s="155" t="s">
        <v>38</v>
      </c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</row>
    <row r="103" spans="2:22" x14ac:dyDescent="0.3"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</row>
    <row r="104" spans="2:22" x14ac:dyDescent="0.3">
      <c r="B104" s="151" t="s">
        <v>39</v>
      </c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</row>
    <row r="105" spans="2:22" x14ac:dyDescent="0.3">
      <c r="B105" s="151" t="s">
        <v>40</v>
      </c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</row>
    <row r="106" spans="2:22" x14ac:dyDescent="0.3">
      <c r="B106" s="151" t="s">
        <v>69</v>
      </c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</row>
    <row r="107" spans="2:22" x14ac:dyDescent="0.3">
      <c r="B107" s="151" t="s">
        <v>41</v>
      </c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</row>
    <row r="109" spans="2:22" x14ac:dyDescent="0.3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52"/>
      <c r="N109" s="52"/>
      <c r="O109" s="13"/>
      <c r="P109" s="13"/>
      <c r="Q109" s="13"/>
      <c r="R109" s="13"/>
      <c r="S109" s="13"/>
      <c r="T109" s="13"/>
      <c r="U109" s="13"/>
      <c r="V109" s="13"/>
    </row>
    <row r="110" spans="2:22" x14ac:dyDescent="0.3">
      <c r="B110" s="27" t="s">
        <v>42</v>
      </c>
    </row>
    <row r="111" spans="2:22" x14ac:dyDescent="0.3">
      <c r="B111" s="19" t="str">
        <f>Indice!B24</f>
        <v>Información al: 13/06/2021 para todas las instituciones</v>
      </c>
    </row>
    <row r="112" spans="2:22" x14ac:dyDescent="0.3">
      <c r="B112" s="6" t="s">
        <v>28</v>
      </c>
    </row>
    <row r="114" spans="2:2" x14ac:dyDescent="0.3">
      <c r="B114" s="6" t="str">
        <f>Indice!B25</f>
        <v>Actualización: 22/06/2021</v>
      </c>
    </row>
  </sheetData>
  <mergeCells count="76">
    <mergeCell ref="B107:V107"/>
    <mergeCell ref="B104:V104"/>
    <mergeCell ref="B105:V105"/>
    <mergeCell ref="B106:V106"/>
    <mergeCell ref="B94:V94"/>
    <mergeCell ref="B95:V95"/>
    <mergeCell ref="B96:V98"/>
    <mergeCell ref="B99:V100"/>
    <mergeCell ref="B101:V101"/>
    <mergeCell ref="B102:V103"/>
    <mergeCell ref="I6:N6"/>
    <mergeCell ref="B5:L5"/>
    <mergeCell ref="B29:L29"/>
    <mergeCell ref="B30:B33"/>
    <mergeCell ref="C30:D32"/>
    <mergeCell ref="E30:F32"/>
    <mergeCell ref="G30:H32"/>
    <mergeCell ref="I30:N30"/>
    <mergeCell ref="B6:B9"/>
    <mergeCell ref="C6:D8"/>
    <mergeCell ref="E6:F8"/>
    <mergeCell ref="G6:H8"/>
    <mergeCell ref="I31:J32"/>
    <mergeCell ref="K31:L32"/>
    <mergeCell ref="M31:N32"/>
    <mergeCell ref="I7:J8"/>
    <mergeCell ref="K7:L8"/>
    <mergeCell ref="M7:N8"/>
    <mergeCell ref="O7:P8"/>
    <mergeCell ref="Q7:R8"/>
    <mergeCell ref="O30:P30"/>
    <mergeCell ref="Q30:X30"/>
    <mergeCell ref="O31:P32"/>
    <mergeCell ref="Q31:R32"/>
    <mergeCell ref="O6:P6"/>
    <mergeCell ref="Q6:X6"/>
    <mergeCell ref="S7:T8"/>
    <mergeCell ref="U7:V8"/>
    <mergeCell ref="W7:X8"/>
    <mergeCell ref="S31:T32"/>
    <mergeCell ref="U31:V32"/>
    <mergeCell ref="W31:X32"/>
    <mergeCell ref="A46:A49"/>
    <mergeCell ref="B46:B49"/>
    <mergeCell ref="C46:D48"/>
    <mergeCell ref="E46:F48"/>
    <mergeCell ref="G46:H48"/>
    <mergeCell ref="S76:T77"/>
    <mergeCell ref="U76:V77"/>
    <mergeCell ref="W76:X77"/>
    <mergeCell ref="A75:A78"/>
    <mergeCell ref="B75:B78"/>
    <mergeCell ref="C75:D77"/>
    <mergeCell ref="E75:F77"/>
    <mergeCell ref="G75:H77"/>
    <mergeCell ref="I76:J77"/>
    <mergeCell ref="K76:L77"/>
    <mergeCell ref="M76:N77"/>
    <mergeCell ref="O76:P77"/>
    <mergeCell ref="Q76:R77"/>
    <mergeCell ref="B45:L45"/>
    <mergeCell ref="B74:L74"/>
    <mergeCell ref="I75:N75"/>
    <mergeCell ref="O75:P75"/>
    <mergeCell ref="Q75:X75"/>
    <mergeCell ref="I46:N46"/>
    <mergeCell ref="O46:P46"/>
    <mergeCell ref="Q46:X46"/>
    <mergeCell ref="I47:J48"/>
    <mergeCell ref="K47:L48"/>
    <mergeCell ref="M47:N48"/>
    <mergeCell ref="O47:P48"/>
    <mergeCell ref="Q47:R48"/>
    <mergeCell ref="S47:T48"/>
    <mergeCell ref="U47:V48"/>
    <mergeCell ref="W47:X4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A2:AE88"/>
  <sheetViews>
    <sheetView zoomScale="75" zoomScaleNormal="75" workbookViewId="0"/>
  </sheetViews>
  <sheetFormatPr baseColWidth="10" defaultColWidth="11.44140625" defaultRowHeight="14.4" x14ac:dyDescent="0.3"/>
  <cols>
    <col min="1" max="1" width="5.6640625" style="6" customWidth="1"/>
    <col min="2" max="2" width="20.88671875" style="6" customWidth="1"/>
    <col min="3" max="3" width="28.6640625" style="6" bestFit="1" customWidth="1"/>
    <col min="4" max="4" width="12.44140625" style="6" bestFit="1" customWidth="1"/>
    <col min="5" max="5" width="17.44140625" style="6" bestFit="1" customWidth="1"/>
    <col min="6" max="6" width="9.5546875" style="6" bestFit="1" customWidth="1"/>
    <col min="7" max="7" width="15.33203125" style="6" bestFit="1" customWidth="1"/>
    <col min="8" max="8" width="11" style="6" bestFit="1" customWidth="1"/>
    <col min="9" max="9" width="16.44140625" style="6" bestFit="1" customWidth="1"/>
    <col min="10" max="10" width="11" style="6" bestFit="1" customWidth="1"/>
    <col min="11" max="11" width="16.44140625" style="6" bestFit="1" customWidth="1"/>
    <col min="12" max="12" width="9.5546875" style="6" bestFit="1" customWidth="1"/>
    <col min="13" max="13" width="14.5546875" style="6" bestFit="1" customWidth="1"/>
    <col min="14" max="14" width="12.5546875" style="11" bestFit="1" customWidth="1"/>
    <col min="15" max="15" width="18.109375" style="11" bestFit="1" customWidth="1"/>
    <col min="16" max="16" width="11.109375" style="6" bestFit="1" customWidth="1"/>
    <col min="17" max="17" width="17.44140625" style="6" bestFit="1" customWidth="1"/>
    <col min="18" max="18" width="8.6640625" style="6" bestFit="1" customWidth="1"/>
    <col min="19" max="19" width="14.33203125" style="6" bestFit="1" customWidth="1"/>
    <col min="20" max="20" width="11.44140625" style="6" bestFit="1" customWidth="1"/>
    <col min="21" max="21" width="16.44140625" style="6" customWidth="1"/>
    <col min="22" max="22" width="11.44140625" style="6" bestFit="1" customWidth="1"/>
    <col min="23" max="23" width="16" style="6" bestFit="1" customWidth="1"/>
    <col min="24" max="24" width="12.5546875" style="11" bestFit="1" customWidth="1"/>
    <col min="25" max="25" width="18.109375" style="11" bestFit="1" customWidth="1"/>
    <col min="26" max="16384" width="11.44140625" style="6"/>
  </cols>
  <sheetData>
    <row r="2" spans="2:25" x14ac:dyDescent="0.3">
      <c r="B2" s="7" t="s">
        <v>94</v>
      </c>
    </row>
    <row r="3" spans="2:25" ht="15.6" x14ac:dyDescent="0.3">
      <c r="B3" s="7" t="s">
        <v>45</v>
      </c>
      <c r="C3" s="10"/>
    </row>
    <row r="4" spans="2:25" x14ac:dyDescent="0.3">
      <c r="B4" s="129" t="s">
        <v>2</v>
      </c>
      <c r="C4" s="129" t="s">
        <v>29</v>
      </c>
      <c r="D4" s="145" t="s">
        <v>5</v>
      </c>
      <c r="E4" s="145"/>
      <c r="F4" s="133" t="s">
        <v>6</v>
      </c>
      <c r="G4" s="131"/>
      <c r="H4" s="145" t="s">
        <v>7</v>
      </c>
      <c r="I4" s="145"/>
      <c r="J4" s="139" t="s">
        <v>8</v>
      </c>
      <c r="K4" s="137"/>
      <c r="L4" s="137"/>
      <c r="M4" s="137"/>
      <c r="N4" s="137"/>
      <c r="O4" s="138"/>
      <c r="P4" s="137" t="s">
        <v>9</v>
      </c>
      <c r="Q4" s="137"/>
      <c r="R4" s="139" t="s">
        <v>10</v>
      </c>
      <c r="S4" s="137"/>
      <c r="T4" s="137"/>
      <c r="U4" s="137"/>
      <c r="V4" s="137"/>
      <c r="W4" s="137"/>
      <c r="X4" s="137"/>
      <c r="Y4" s="138"/>
    </row>
    <row r="5" spans="2:25" x14ac:dyDescent="0.3">
      <c r="B5" s="129"/>
      <c r="C5" s="129"/>
      <c r="D5" s="146"/>
      <c r="E5" s="146"/>
      <c r="F5" s="133"/>
      <c r="G5" s="131"/>
      <c r="H5" s="146"/>
      <c r="I5" s="146"/>
      <c r="J5" s="134" t="s">
        <v>11</v>
      </c>
      <c r="K5" s="136"/>
      <c r="L5" s="136" t="s">
        <v>12</v>
      </c>
      <c r="M5" s="136"/>
      <c r="N5" s="140" t="s">
        <v>4</v>
      </c>
      <c r="O5" s="141"/>
      <c r="P5" s="136" t="s">
        <v>13</v>
      </c>
      <c r="Q5" s="136"/>
      <c r="R5" s="134" t="s">
        <v>14</v>
      </c>
      <c r="S5" s="136"/>
      <c r="T5" s="136" t="s">
        <v>15</v>
      </c>
      <c r="U5" s="136"/>
      <c r="V5" s="136" t="s">
        <v>16</v>
      </c>
      <c r="W5" s="136"/>
      <c r="X5" s="140" t="s">
        <v>4</v>
      </c>
      <c r="Y5" s="141"/>
    </row>
    <row r="6" spans="2:25" ht="30" customHeight="1" x14ac:dyDescent="0.3">
      <c r="B6" s="129"/>
      <c r="C6" s="129"/>
      <c r="D6" s="146"/>
      <c r="E6" s="146"/>
      <c r="F6" s="147"/>
      <c r="G6" s="148"/>
      <c r="H6" s="146"/>
      <c r="I6" s="146"/>
      <c r="J6" s="134"/>
      <c r="K6" s="136"/>
      <c r="L6" s="136"/>
      <c r="M6" s="136"/>
      <c r="N6" s="142"/>
      <c r="O6" s="143"/>
      <c r="P6" s="136"/>
      <c r="Q6" s="136"/>
      <c r="R6" s="134"/>
      <c r="S6" s="136"/>
      <c r="T6" s="136"/>
      <c r="U6" s="136"/>
      <c r="V6" s="136"/>
      <c r="W6" s="136"/>
      <c r="X6" s="142"/>
      <c r="Y6" s="143"/>
    </row>
    <row r="7" spans="2:25" x14ac:dyDescent="0.3">
      <c r="B7" s="144"/>
      <c r="C7" s="144"/>
      <c r="D7" s="14" t="s">
        <v>17</v>
      </c>
      <c r="E7" s="14" t="s">
        <v>18</v>
      </c>
      <c r="F7" s="15" t="s">
        <v>17</v>
      </c>
      <c r="G7" s="16" t="s">
        <v>18</v>
      </c>
      <c r="H7" s="14" t="s">
        <v>17</v>
      </c>
      <c r="I7" s="14" t="s">
        <v>18</v>
      </c>
      <c r="J7" s="15" t="s">
        <v>17</v>
      </c>
      <c r="K7" s="14" t="s">
        <v>18</v>
      </c>
      <c r="L7" s="14" t="s">
        <v>17</v>
      </c>
      <c r="M7" s="14" t="s">
        <v>18</v>
      </c>
      <c r="N7" s="17" t="s">
        <v>17</v>
      </c>
      <c r="O7" s="18" t="s">
        <v>18</v>
      </c>
      <c r="P7" s="14" t="s">
        <v>17</v>
      </c>
      <c r="Q7" s="14" t="s">
        <v>18</v>
      </c>
      <c r="R7" s="15" t="s">
        <v>17</v>
      </c>
      <c r="S7" s="14" t="s">
        <v>18</v>
      </c>
      <c r="T7" s="14" t="s">
        <v>17</v>
      </c>
      <c r="U7" s="14" t="s">
        <v>18</v>
      </c>
      <c r="V7" s="14" t="s">
        <v>17</v>
      </c>
      <c r="W7" s="14" t="s">
        <v>18</v>
      </c>
      <c r="X7" s="17" t="s">
        <v>17</v>
      </c>
      <c r="Y7" s="18" t="s">
        <v>18</v>
      </c>
    </row>
    <row r="8" spans="2:25" x14ac:dyDescent="0.3">
      <c r="B8" s="157" t="s">
        <v>19</v>
      </c>
      <c r="C8" s="6" t="s">
        <v>30</v>
      </c>
      <c r="D8" s="30">
        <v>17421</v>
      </c>
      <c r="E8" s="30">
        <v>16537623.728836419</v>
      </c>
      <c r="F8" s="45">
        <v>0</v>
      </c>
      <c r="G8" s="29">
        <v>0</v>
      </c>
      <c r="H8" s="30">
        <v>270</v>
      </c>
      <c r="I8" s="30">
        <v>430140.48815486743</v>
      </c>
      <c r="J8" s="45">
        <v>1418</v>
      </c>
      <c r="K8" s="31">
        <v>1653888.0707120567</v>
      </c>
      <c r="L8" s="31">
        <v>0</v>
      </c>
      <c r="M8" s="31">
        <v>0</v>
      </c>
      <c r="N8" s="46">
        <v>1418</v>
      </c>
      <c r="O8" s="36">
        <v>1653888.0707120567</v>
      </c>
      <c r="P8" s="30">
        <v>15107</v>
      </c>
      <c r="Q8" s="30">
        <v>13981350.009575367</v>
      </c>
      <c r="R8" s="45">
        <v>0</v>
      </c>
      <c r="S8" s="31">
        <v>0</v>
      </c>
      <c r="T8" s="31">
        <v>141</v>
      </c>
      <c r="U8" s="31">
        <v>92335.728523532482</v>
      </c>
      <c r="V8" s="31">
        <v>485</v>
      </c>
      <c r="W8" s="31">
        <v>379909.43187059503</v>
      </c>
      <c r="X8" s="46">
        <v>626</v>
      </c>
      <c r="Y8" s="36">
        <v>472245.16039412748</v>
      </c>
    </row>
    <row r="9" spans="2:25" x14ac:dyDescent="0.3">
      <c r="B9" s="156"/>
      <c r="C9" s="6" t="s">
        <v>1</v>
      </c>
      <c r="D9" s="30">
        <v>3265</v>
      </c>
      <c r="E9" s="30">
        <v>13325974.598239211</v>
      </c>
      <c r="F9" s="45">
        <v>0</v>
      </c>
      <c r="G9" s="29">
        <v>0</v>
      </c>
      <c r="H9" s="30">
        <v>107</v>
      </c>
      <c r="I9" s="30">
        <v>747448.03003697982</v>
      </c>
      <c r="J9" s="45">
        <v>364</v>
      </c>
      <c r="K9" s="31">
        <v>2194265.6705588507</v>
      </c>
      <c r="L9" s="31">
        <v>0</v>
      </c>
      <c r="M9" s="31">
        <v>0</v>
      </c>
      <c r="N9" s="46">
        <v>364</v>
      </c>
      <c r="O9" s="36">
        <v>2194265.6705588507</v>
      </c>
      <c r="P9" s="30">
        <v>2737</v>
      </c>
      <c r="Q9" s="30">
        <v>10183821.914304519</v>
      </c>
      <c r="R9" s="45">
        <v>0</v>
      </c>
      <c r="S9" s="31">
        <v>0</v>
      </c>
      <c r="T9" s="31">
        <v>12</v>
      </c>
      <c r="U9" s="31">
        <v>25260.085827648803</v>
      </c>
      <c r="V9" s="31">
        <v>45</v>
      </c>
      <c r="W9" s="31">
        <v>175178.89751121399</v>
      </c>
      <c r="X9" s="46">
        <v>57</v>
      </c>
      <c r="Y9" s="36">
        <v>200438.9833388628</v>
      </c>
    </row>
    <row r="10" spans="2:25" x14ac:dyDescent="0.3">
      <c r="B10" s="156"/>
      <c r="C10" s="6" t="s">
        <v>31</v>
      </c>
      <c r="D10" s="30">
        <v>959</v>
      </c>
      <c r="E10" s="30">
        <v>16195916.264905879</v>
      </c>
      <c r="F10" s="45">
        <v>0</v>
      </c>
      <c r="G10" s="29">
        <v>0</v>
      </c>
      <c r="H10" s="30">
        <v>65</v>
      </c>
      <c r="I10" s="30">
        <v>1233839.8836930166</v>
      </c>
      <c r="J10" s="45">
        <v>252</v>
      </c>
      <c r="K10" s="31">
        <v>4128452.0206720019</v>
      </c>
      <c r="L10" s="31">
        <v>0</v>
      </c>
      <c r="M10" s="31">
        <v>0</v>
      </c>
      <c r="N10" s="46">
        <v>252</v>
      </c>
      <c r="O10" s="36">
        <v>4128452.0206720019</v>
      </c>
      <c r="P10" s="30">
        <v>618</v>
      </c>
      <c r="Q10" s="30">
        <v>10341841.643132845</v>
      </c>
      <c r="R10" s="45">
        <v>0</v>
      </c>
      <c r="S10" s="31">
        <v>0</v>
      </c>
      <c r="T10" s="31">
        <v>4</v>
      </c>
      <c r="U10" s="31">
        <v>53945.725205870374</v>
      </c>
      <c r="V10" s="31">
        <v>20</v>
      </c>
      <c r="W10" s="31">
        <v>437836.99220214545</v>
      </c>
      <c r="X10" s="46">
        <v>24</v>
      </c>
      <c r="Y10" s="36">
        <v>491782.71740801586</v>
      </c>
    </row>
    <row r="11" spans="2:25" x14ac:dyDescent="0.3">
      <c r="B11" s="156"/>
      <c r="C11" s="6" t="s">
        <v>32</v>
      </c>
      <c r="D11" s="30">
        <v>123</v>
      </c>
      <c r="E11" s="30">
        <v>5134597.594290385</v>
      </c>
      <c r="F11" s="45">
        <v>0</v>
      </c>
      <c r="G11" s="29">
        <v>0</v>
      </c>
      <c r="H11" s="30">
        <v>12</v>
      </c>
      <c r="I11" s="30">
        <v>718557.05974219344</v>
      </c>
      <c r="J11" s="45">
        <v>40</v>
      </c>
      <c r="K11" s="31">
        <v>1422601.4719091123</v>
      </c>
      <c r="L11" s="31">
        <v>0</v>
      </c>
      <c r="M11" s="31">
        <v>0</v>
      </c>
      <c r="N11" s="46">
        <v>40</v>
      </c>
      <c r="O11" s="36">
        <v>1422601.4719091123</v>
      </c>
      <c r="P11" s="30">
        <v>68</v>
      </c>
      <c r="Q11" s="30">
        <v>2944881.1667381451</v>
      </c>
      <c r="R11" s="45">
        <v>1</v>
      </c>
      <c r="S11" s="31">
        <v>33716.078253668988</v>
      </c>
      <c r="T11" s="31">
        <v>0</v>
      </c>
      <c r="U11" s="31">
        <v>0</v>
      </c>
      <c r="V11" s="31">
        <v>2</v>
      </c>
      <c r="W11" s="31">
        <v>14841.817647265087</v>
      </c>
      <c r="X11" s="46">
        <v>3</v>
      </c>
      <c r="Y11" s="36">
        <v>48557.895900934076</v>
      </c>
    </row>
    <row r="12" spans="2:25" x14ac:dyDescent="0.3">
      <c r="B12" s="157" t="s">
        <v>20</v>
      </c>
      <c r="C12" s="12" t="s">
        <v>30</v>
      </c>
      <c r="D12" s="33">
        <v>181</v>
      </c>
      <c r="E12" s="33">
        <v>572434.39336683368</v>
      </c>
      <c r="F12" s="47">
        <v>0</v>
      </c>
      <c r="G12" s="32">
        <v>0</v>
      </c>
      <c r="H12" s="33">
        <v>50</v>
      </c>
      <c r="I12" s="33">
        <v>176335.0892666888</v>
      </c>
      <c r="J12" s="47">
        <v>34</v>
      </c>
      <c r="K12" s="33">
        <v>100642.49358720193</v>
      </c>
      <c r="L12" s="33">
        <v>0</v>
      </c>
      <c r="M12" s="33">
        <v>0</v>
      </c>
      <c r="N12" s="48">
        <v>34</v>
      </c>
      <c r="O12" s="37">
        <v>100642.49358720193</v>
      </c>
      <c r="P12" s="33">
        <v>77</v>
      </c>
      <c r="Q12" s="33">
        <v>216089.16230380614</v>
      </c>
      <c r="R12" s="47">
        <v>0</v>
      </c>
      <c r="S12" s="33">
        <v>0</v>
      </c>
      <c r="T12" s="33">
        <v>3</v>
      </c>
      <c r="U12" s="33">
        <v>23837.267325343972</v>
      </c>
      <c r="V12" s="33">
        <v>17</v>
      </c>
      <c r="W12" s="33">
        <v>55530.380883792815</v>
      </c>
      <c r="X12" s="48">
        <v>20</v>
      </c>
      <c r="Y12" s="37">
        <v>79367.648209136794</v>
      </c>
    </row>
    <row r="13" spans="2:25" x14ac:dyDescent="0.3">
      <c r="B13" s="158"/>
      <c r="C13" s="27" t="s">
        <v>1</v>
      </c>
      <c r="D13" s="31">
        <v>291</v>
      </c>
      <c r="E13" s="31">
        <v>1555265.3386240604</v>
      </c>
      <c r="F13" s="45">
        <v>0</v>
      </c>
      <c r="G13" s="29">
        <v>0</v>
      </c>
      <c r="H13" s="31">
        <v>66</v>
      </c>
      <c r="I13" s="31">
        <v>403547.74061816407</v>
      </c>
      <c r="J13" s="45">
        <v>58</v>
      </c>
      <c r="K13" s="31">
        <v>253511.19238933711</v>
      </c>
      <c r="L13" s="31">
        <v>0</v>
      </c>
      <c r="M13" s="31">
        <v>0</v>
      </c>
      <c r="N13" s="46">
        <v>58</v>
      </c>
      <c r="O13" s="36">
        <v>253511.19238933711</v>
      </c>
      <c r="P13" s="31">
        <v>134</v>
      </c>
      <c r="Q13" s="31">
        <v>724433.73829714931</v>
      </c>
      <c r="R13" s="45">
        <v>0</v>
      </c>
      <c r="S13" s="31">
        <v>0</v>
      </c>
      <c r="T13" s="31">
        <v>2</v>
      </c>
      <c r="U13" s="31">
        <v>24646.453203432029</v>
      </c>
      <c r="V13" s="31">
        <v>31</v>
      </c>
      <c r="W13" s="31">
        <v>149126.21411597793</v>
      </c>
      <c r="X13" s="46">
        <v>33</v>
      </c>
      <c r="Y13" s="36">
        <v>173772.66731940996</v>
      </c>
    </row>
    <row r="14" spans="2:25" x14ac:dyDescent="0.3">
      <c r="B14" s="158"/>
      <c r="C14" s="27" t="s">
        <v>31</v>
      </c>
      <c r="D14" s="31">
        <v>265</v>
      </c>
      <c r="E14" s="31">
        <v>2989958.7693833737</v>
      </c>
      <c r="F14" s="45">
        <v>0</v>
      </c>
      <c r="G14" s="29">
        <v>0</v>
      </c>
      <c r="H14" s="31">
        <v>68</v>
      </c>
      <c r="I14" s="31">
        <v>926180.66962828697</v>
      </c>
      <c r="J14" s="45">
        <v>57</v>
      </c>
      <c r="K14" s="31">
        <v>647955.59187901055</v>
      </c>
      <c r="L14" s="31">
        <v>0</v>
      </c>
      <c r="M14" s="31">
        <v>0</v>
      </c>
      <c r="N14" s="46">
        <v>57</v>
      </c>
      <c r="O14" s="36">
        <v>647955.59187901055</v>
      </c>
      <c r="P14" s="31">
        <v>121</v>
      </c>
      <c r="Q14" s="31">
        <v>1208603.4909290264</v>
      </c>
      <c r="R14" s="45">
        <v>0</v>
      </c>
      <c r="S14" s="31">
        <v>0</v>
      </c>
      <c r="T14" s="31">
        <v>0</v>
      </c>
      <c r="U14" s="31">
        <v>0</v>
      </c>
      <c r="V14" s="31">
        <v>19</v>
      </c>
      <c r="W14" s="31">
        <v>207219.01694704959</v>
      </c>
      <c r="X14" s="46">
        <v>19</v>
      </c>
      <c r="Y14" s="36">
        <v>207219.01694704959</v>
      </c>
    </row>
    <row r="15" spans="2:25" x14ac:dyDescent="0.3">
      <c r="B15" s="159"/>
      <c r="C15" s="13" t="s">
        <v>32</v>
      </c>
      <c r="D15" s="35">
        <v>26</v>
      </c>
      <c r="E15" s="35">
        <v>601494.83604545472</v>
      </c>
      <c r="F15" s="49">
        <v>0</v>
      </c>
      <c r="G15" s="34">
        <v>0</v>
      </c>
      <c r="H15" s="35">
        <v>7</v>
      </c>
      <c r="I15" s="35">
        <v>155093.95996687733</v>
      </c>
      <c r="J15" s="49">
        <v>6</v>
      </c>
      <c r="K15" s="35">
        <v>90359.089719832875</v>
      </c>
      <c r="L15" s="35">
        <v>0</v>
      </c>
      <c r="M15" s="35">
        <v>0</v>
      </c>
      <c r="N15" s="50">
        <v>6</v>
      </c>
      <c r="O15" s="38">
        <v>90359.089719832875</v>
      </c>
      <c r="P15" s="35">
        <v>12</v>
      </c>
      <c r="Q15" s="35">
        <v>350984.37462069414</v>
      </c>
      <c r="R15" s="49">
        <v>0</v>
      </c>
      <c r="S15" s="35">
        <v>0</v>
      </c>
      <c r="T15" s="35">
        <v>0</v>
      </c>
      <c r="U15" s="35">
        <v>0</v>
      </c>
      <c r="V15" s="35">
        <v>1</v>
      </c>
      <c r="W15" s="35">
        <v>5057.4117380503476</v>
      </c>
      <c r="X15" s="50">
        <v>1</v>
      </c>
      <c r="Y15" s="38">
        <v>5057.4117380503476</v>
      </c>
    </row>
    <row r="16" spans="2:25" x14ac:dyDescent="0.3">
      <c r="B16" s="156" t="s">
        <v>57</v>
      </c>
      <c r="C16" s="6" t="s">
        <v>30</v>
      </c>
      <c r="D16" s="30">
        <v>115974</v>
      </c>
      <c r="E16" s="30">
        <v>52628366.624420419</v>
      </c>
      <c r="F16" s="45">
        <v>0</v>
      </c>
      <c r="G16" s="29">
        <v>0</v>
      </c>
      <c r="H16" s="30">
        <v>19068</v>
      </c>
      <c r="I16" s="30">
        <v>14978438.240674809</v>
      </c>
      <c r="J16" s="45">
        <v>3961</v>
      </c>
      <c r="K16" s="31">
        <v>2602736.0751922494</v>
      </c>
      <c r="L16" s="31">
        <v>4895</v>
      </c>
      <c r="M16" s="31">
        <v>3498211.6913198633</v>
      </c>
      <c r="N16" s="46">
        <v>8856</v>
      </c>
      <c r="O16" s="36">
        <v>6100947.7665121127</v>
      </c>
      <c r="P16" s="30">
        <v>71322</v>
      </c>
      <c r="Q16" s="30">
        <v>21798118.059376713</v>
      </c>
      <c r="R16" s="45">
        <v>3355</v>
      </c>
      <c r="S16" s="31">
        <v>2257963.3825183483</v>
      </c>
      <c r="T16" s="31">
        <v>5599</v>
      </c>
      <c r="U16" s="31">
        <v>2063769.2705256741</v>
      </c>
      <c r="V16" s="31">
        <v>7774</v>
      </c>
      <c r="W16" s="31">
        <v>5429129.9048127681</v>
      </c>
      <c r="X16" s="46">
        <v>16728</v>
      </c>
      <c r="Y16" s="36">
        <v>9750862.5578567907</v>
      </c>
    </row>
    <row r="17" spans="2:25" x14ac:dyDescent="0.3">
      <c r="B17" s="156"/>
      <c r="C17" s="6" t="s">
        <v>1</v>
      </c>
      <c r="D17" s="30">
        <v>2588</v>
      </c>
      <c r="E17" s="30">
        <v>9955913.5429731645</v>
      </c>
      <c r="F17" s="45">
        <v>0</v>
      </c>
      <c r="G17" s="29">
        <v>0</v>
      </c>
      <c r="H17" s="30">
        <v>386</v>
      </c>
      <c r="I17" s="30">
        <v>1598854.5127622101</v>
      </c>
      <c r="J17" s="45">
        <v>147</v>
      </c>
      <c r="K17" s="31">
        <v>575305.42137680284</v>
      </c>
      <c r="L17" s="31">
        <v>395</v>
      </c>
      <c r="M17" s="31">
        <v>2222448.1480432539</v>
      </c>
      <c r="N17" s="46">
        <v>542</v>
      </c>
      <c r="O17" s="36">
        <v>2797753.5694200564</v>
      </c>
      <c r="P17" s="30">
        <v>1446</v>
      </c>
      <c r="Q17" s="30">
        <v>4446947.7651971849</v>
      </c>
      <c r="R17" s="45">
        <v>50</v>
      </c>
      <c r="S17" s="31">
        <v>178274.5257496433</v>
      </c>
      <c r="T17" s="31">
        <v>53</v>
      </c>
      <c r="U17" s="31">
        <v>172868.15850198118</v>
      </c>
      <c r="V17" s="31">
        <v>111</v>
      </c>
      <c r="W17" s="31">
        <v>761215.01134208881</v>
      </c>
      <c r="X17" s="46">
        <v>214</v>
      </c>
      <c r="Y17" s="36">
        <v>1112357.6955937133</v>
      </c>
    </row>
    <row r="18" spans="2:25" x14ac:dyDescent="0.3">
      <c r="B18" s="156"/>
      <c r="C18" s="6" t="s">
        <v>31</v>
      </c>
      <c r="D18" s="30">
        <v>1512</v>
      </c>
      <c r="E18" s="30">
        <v>24178148.801224839</v>
      </c>
      <c r="F18" s="45">
        <v>0</v>
      </c>
      <c r="G18" s="29">
        <v>0</v>
      </c>
      <c r="H18" s="30">
        <v>75</v>
      </c>
      <c r="I18" s="30">
        <v>1089472.8971956316</v>
      </c>
      <c r="J18" s="45">
        <v>26</v>
      </c>
      <c r="K18" s="31">
        <v>550705.97435420228</v>
      </c>
      <c r="L18" s="31">
        <v>624</v>
      </c>
      <c r="M18" s="31">
        <v>10693983.968308236</v>
      </c>
      <c r="N18" s="46">
        <v>650</v>
      </c>
      <c r="O18" s="36">
        <v>11244689.942662438</v>
      </c>
      <c r="P18" s="30">
        <v>652</v>
      </c>
      <c r="Q18" s="30">
        <v>9267322.2267851327</v>
      </c>
      <c r="R18" s="45">
        <v>3</v>
      </c>
      <c r="S18" s="31">
        <v>15846.556779224424</v>
      </c>
      <c r="T18" s="31">
        <v>18</v>
      </c>
      <c r="U18" s="31">
        <v>154268.23877996349</v>
      </c>
      <c r="V18" s="31">
        <v>114</v>
      </c>
      <c r="W18" s="31">
        <v>2406548.9390224498</v>
      </c>
      <c r="X18" s="46">
        <v>135</v>
      </c>
      <c r="Y18" s="36">
        <v>2576663.7345816377</v>
      </c>
    </row>
    <row r="19" spans="2:25" x14ac:dyDescent="0.3">
      <c r="B19" s="156"/>
      <c r="C19" s="6" t="s">
        <v>32</v>
      </c>
      <c r="D19" s="30">
        <v>314</v>
      </c>
      <c r="E19" s="30">
        <v>12630066.785920436</v>
      </c>
      <c r="F19" s="45">
        <v>0</v>
      </c>
      <c r="G19" s="29">
        <v>0</v>
      </c>
      <c r="H19" s="30">
        <v>11</v>
      </c>
      <c r="I19" s="30">
        <v>360697.0693984782</v>
      </c>
      <c r="J19" s="45">
        <v>1</v>
      </c>
      <c r="K19" s="31">
        <v>1011.4823476100696</v>
      </c>
      <c r="L19" s="31">
        <v>110</v>
      </c>
      <c r="M19" s="31">
        <v>4424557.1850985726</v>
      </c>
      <c r="N19" s="46">
        <v>111</v>
      </c>
      <c r="O19" s="36">
        <v>4425568.667446183</v>
      </c>
      <c r="P19" s="30">
        <v>154</v>
      </c>
      <c r="Q19" s="30">
        <v>5480589.2188119534</v>
      </c>
      <c r="R19" s="45">
        <v>1</v>
      </c>
      <c r="S19" s="31">
        <v>3371.6078253668984</v>
      </c>
      <c r="T19" s="31">
        <v>13</v>
      </c>
      <c r="U19" s="31">
        <v>900017.91028421314</v>
      </c>
      <c r="V19" s="31">
        <v>24</v>
      </c>
      <c r="W19" s="31">
        <v>1459822.3121542416</v>
      </c>
      <c r="X19" s="46">
        <v>38</v>
      </c>
      <c r="Y19" s="36">
        <v>2363211.8302638214</v>
      </c>
    </row>
    <row r="20" spans="2:25" x14ac:dyDescent="0.3">
      <c r="B20" s="157" t="s">
        <v>21</v>
      </c>
      <c r="C20" s="12" t="s">
        <v>30</v>
      </c>
      <c r="D20" s="33">
        <v>1726</v>
      </c>
      <c r="E20" s="33">
        <v>2049561.289693939</v>
      </c>
      <c r="F20" s="47">
        <v>680</v>
      </c>
      <c r="G20" s="32">
        <v>645500.41602268955</v>
      </c>
      <c r="H20" s="33">
        <v>79</v>
      </c>
      <c r="I20" s="33">
        <v>106703.20215081607</v>
      </c>
      <c r="J20" s="47">
        <v>73</v>
      </c>
      <c r="K20" s="33">
        <v>96511.558175070066</v>
      </c>
      <c r="L20" s="33">
        <v>2</v>
      </c>
      <c r="M20" s="33">
        <v>7586.1176070755218</v>
      </c>
      <c r="N20" s="48">
        <v>75</v>
      </c>
      <c r="O20" s="37">
        <v>104097.67578214558</v>
      </c>
      <c r="P20" s="33">
        <v>887</v>
      </c>
      <c r="Q20" s="33">
        <v>1130784.1027342391</v>
      </c>
      <c r="R20" s="47">
        <v>0</v>
      </c>
      <c r="S20" s="33">
        <v>0</v>
      </c>
      <c r="T20" s="33">
        <v>4</v>
      </c>
      <c r="U20" s="33">
        <v>60857.521247872515</v>
      </c>
      <c r="V20" s="33">
        <v>1</v>
      </c>
      <c r="W20" s="33">
        <v>1618.3717561761114</v>
      </c>
      <c r="X20" s="48">
        <v>5</v>
      </c>
      <c r="Y20" s="37">
        <v>62475.89300404863</v>
      </c>
    </row>
    <row r="21" spans="2:25" x14ac:dyDescent="0.3">
      <c r="B21" s="158"/>
      <c r="C21" s="27" t="s">
        <v>1</v>
      </c>
      <c r="D21" s="31">
        <v>886</v>
      </c>
      <c r="E21" s="31">
        <v>3903590.3366010957</v>
      </c>
      <c r="F21" s="45">
        <v>61</v>
      </c>
      <c r="G21" s="29">
        <v>465805.42316375498</v>
      </c>
      <c r="H21" s="31">
        <v>30</v>
      </c>
      <c r="I21" s="31">
        <v>124763.10965412699</v>
      </c>
      <c r="J21" s="45">
        <v>63</v>
      </c>
      <c r="K21" s="31">
        <v>299364.99842883076</v>
      </c>
      <c r="L21" s="31">
        <v>2</v>
      </c>
      <c r="M21" s="31">
        <v>14261.901101301981</v>
      </c>
      <c r="N21" s="46">
        <v>65</v>
      </c>
      <c r="O21" s="36">
        <v>313626.89953013277</v>
      </c>
      <c r="P21" s="31">
        <v>724</v>
      </c>
      <c r="Q21" s="31">
        <v>2955226.8417407749</v>
      </c>
      <c r="R21" s="45">
        <v>0</v>
      </c>
      <c r="S21" s="31">
        <v>0</v>
      </c>
      <c r="T21" s="31">
        <v>6</v>
      </c>
      <c r="U21" s="31">
        <v>44168.062512306373</v>
      </c>
      <c r="V21" s="31">
        <v>0</v>
      </c>
      <c r="W21" s="31">
        <v>0</v>
      </c>
      <c r="X21" s="46">
        <v>6</v>
      </c>
      <c r="Y21" s="36">
        <v>44168.062512306373</v>
      </c>
    </row>
    <row r="22" spans="2:25" x14ac:dyDescent="0.3">
      <c r="B22" s="158"/>
      <c r="C22" s="27" t="s">
        <v>31</v>
      </c>
      <c r="D22" s="31">
        <v>551</v>
      </c>
      <c r="E22" s="31">
        <v>7210630.7145718196</v>
      </c>
      <c r="F22" s="45">
        <v>26</v>
      </c>
      <c r="G22" s="29">
        <v>393392.45784815896</v>
      </c>
      <c r="H22" s="31">
        <v>17</v>
      </c>
      <c r="I22" s="31">
        <v>137521.9760723736</v>
      </c>
      <c r="J22" s="45">
        <v>39</v>
      </c>
      <c r="K22" s="31">
        <v>430392.58398000774</v>
      </c>
      <c r="L22" s="31">
        <v>0</v>
      </c>
      <c r="M22" s="31">
        <v>0</v>
      </c>
      <c r="N22" s="46">
        <v>39</v>
      </c>
      <c r="O22" s="36">
        <v>430392.58398000774</v>
      </c>
      <c r="P22" s="31">
        <v>420</v>
      </c>
      <c r="Q22" s="31">
        <v>5340233.7071097773</v>
      </c>
      <c r="R22" s="45">
        <v>0</v>
      </c>
      <c r="S22" s="31">
        <v>0</v>
      </c>
      <c r="T22" s="31">
        <v>49</v>
      </c>
      <c r="U22" s="31">
        <v>909089.98956150224</v>
      </c>
      <c r="V22" s="31">
        <v>0</v>
      </c>
      <c r="W22" s="31">
        <v>0</v>
      </c>
      <c r="X22" s="46">
        <v>49</v>
      </c>
      <c r="Y22" s="36">
        <v>909089.98956150224</v>
      </c>
    </row>
    <row r="23" spans="2:25" x14ac:dyDescent="0.3">
      <c r="B23" s="159"/>
      <c r="C23" s="13" t="s">
        <v>32</v>
      </c>
      <c r="D23" s="35">
        <v>95</v>
      </c>
      <c r="E23" s="35">
        <v>3042486.4747952088</v>
      </c>
      <c r="F23" s="49">
        <v>4</v>
      </c>
      <c r="G23" s="34">
        <v>150609.72155913935</v>
      </c>
      <c r="H23" s="35">
        <v>0</v>
      </c>
      <c r="I23" s="35">
        <v>0</v>
      </c>
      <c r="J23" s="49">
        <v>8</v>
      </c>
      <c r="K23" s="35">
        <v>282328.39874926838</v>
      </c>
      <c r="L23" s="35">
        <v>0</v>
      </c>
      <c r="M23" s="35">
        <v>0</v>
      </c>
      <c r="N23" s="50">
        <v>8</v>
      </c>
      <c r="O23" s="38">
        <v>282328.39874926838</v>
      </c>
      <c r="P23" s="35">
        <v>71</v>
      </c>
      <c r="Q23" s="35">
        <v>2253199.7518159482</v>
      </c>
      <c r="R23" s="49">
        <v>0</v>
      </c>
      <c r="S23" s="35">
        <v>0</v>
      </c>
      <c r="T23" s="35">
        <v>12</v>
      </c>
      <c r="U23" s="35">
        <v>356348.60267085285</v>
      </c>
      <c r="V23" s="35">
        <v>0</v>
      </c>
      <c r="W23" s="35">
        <v>0</v>
      </c>
      <c r="X23" s="50">
        <v>12</v>
      </c>
      <c r="Y23" s="38">
        <v>356348.60267085285</v>
      </c>
    </row>
    <row r="24" spans="2:25" x14ac:dyDescent="0.3">
      <c r="B24" s="156" t="s">
        <v>22</v>
      </c>
      <c r="C24" s="6" t="s">
        <v>30</v>
      </c>
      <c r="D24" s="30">
        <v>5047</v>
      </c>
      <c r="E24" s="30">
        <v>15181003.119040683</v>
      </c>
      <c r="F24" s="45">
        <v>0</v>
      </c>
      <c r="G24" s="29">
        <v>0</v>
      </c>
      <c r="H24" s="30">
        <v>192</v>
      </c>
      <c r="I24" s="30">
        <v>2304143.6385852196</v>
      </c>
      <c r="J24" s="45">
        <v>668</v>
      </c>
      <c r="K24" s="31">
        <v>8813033.5569383651</v>
      </c>
      <c r="L24" s="31">
        <v>0</v>
      </c>
      <c r="M24" s="31">
        <v>0</v>
      </c>
      <c r="N24" s="46">
        <v>668</v>
      </c>
      <c r="O24" s="36">
        <v>8813033.5569383651</v>
      </c>
      <c r="P24" s="30">
        <v>4088</v>
      </c>
      <c r="Q24" s="30">
        <v>3166726.3828649498</v>
      </c>
      <c r="R24" s="45">
        <v>0</v>
      </c>
      <c r="S24" s="31">
        <v>0</v>
      </c>
      <c r="T24" s="31">
        <v>0</v>
      </c>
      <c r="U24" s="31">
        <v>0</v>
      </c>
      <c r="V24" s="31">
        <v>99</v>
      </c>
      <c r="W24" s="31">
        <v>897099.54065214994</v>
      </c>
      <c r="X24" s="46">
        <v>99</v>
      </c>
      <c r="Y24" s="36">
        <v>897099.54065214994</v>
      </c>
    </row>
    <row r="25" spans="2:25" x14ac:dyDescent="0.3">
      <c r="B25" s="156"/>
      <c r="C25" s="6" t="s">
        <v>1</v>
      </c>
      <c r="D25" s="30">
        <v>1396</v>
      </c>
      <c r="E25" s="30">
        <v>19262586.831612464</v>
      </c>
      <c r="F25" s="45">
        <v>0</v>
      </c>
      <c r="G25" s="29">
        <v>0</v>
      </c>
      <c r="H25" s="30">
        <v>59</v>
      </c>
      <c r="I25" s="30">
        <v>2075969.7418427321</v>
      </c>
      <c r="J25" s="45">
        <v>256</v>
      </c>
      <c r="K25" s="31">
        <v>12169299.551238999</v>
      </c>
      <c r="L25" s="31">
        <v>0</v>
      </c>
      <c r="M25" s="31">
        <v>0</v>
      </c>
      <c r="N25" s="46">
        <v>256</v>
      </c>
      <c r="O25" s="36">
        <v>12169299.551238999</v>
      </c>
      <c r="P25" s="30">
        <v>1066</v>
      </c>
      <c r="Q25" s="30">
        <v>4484704.3131967429</v>
      </c>
      <c r="R25" s="45">
        <v>0</v>
      </c>
      <c r="S25" s="31">
        <v>0</v>
      </c>
      <c r="T25" s="31">
        <v>0</v>
      </c>
      <c r="U25" s="31">
        <v>0</v>
      </c>
      <c r="V25" s="31">
        <v>15</v>
      </c>
      <c r="W25" s="31">
        <v>532613.22533399146</v>
      </c>
      <c r="X25" s="46">
        <v>15</v>
      </c>
      <c r="Y25" s="36">
        <v>532613.22533399146</v>
      </c>
    </row>
    <row r="26" spans="2:25" x14ac:dyDescent="0.3">
      <c r="B26" s="156"/>
      <c r="C26" s="6" t="s">
        <v>31</v>
      </c>
      <c r="D26" s="30">
        <v>773</v>
      </c>
      <c r="E26" s="30">
        <v>14487295.936639398</v>
      </c>
      <c r="F26" s="45">
        <v>0</v>
      </c>
      <c r="G26" s="29">
        <v>0</v>
      </c>
      <c r="H26" s="30">
        <v>7</v>
      </c>
      <c r="I26" s="30">
        <v>454847.09084190399</v>
      </c>
      <c r="J26" s="45">
        <v>80</v>
      </c>
      <c r="K26" s="31">
        <v>4616062.1967575923</v>
      </c>
      <c r="L26" s="31">
        <v>0</v>
      </c>
      <c r="M26" s="31">
        <v>0</v>
      </c>
      <c r="N26" s="46">
        <v>80</v>
      </c>
      <c r="O26" s="36">
        <v>4616062.1967575923</v>
      </c>
      <c r="P26" s="30">
        <v>684</v>
      </c>
      <c r="Q26" s="30">
        <v>9342800.2967689205</v>
      </c>
      <c r="R26" s="45">
        <v>0</v>
      </c>
      <c r="S26" s="31">
        <v>0</v>
      </c>
      <c r="T26" s="31">
        <v>0</v>
      </c>
      <c r="U26" s="31">
        <v>0</v>
      </c>
      <c r="V26" s="31">
        <v>2</v>
      </c>
      <c r="W26" s="31">
        <v>73586.352270980176</v>
      </c>
      <c r="X26" s="46">
        <v>2</v>
      </c>
      <c r="Y26" s="36">
        <v>73586.352270980176</v>
      </c>
    </row>
    <row r="27" spans="2:25" x14ac:dyDescent="0.3">
      <c r="B27" s="156"/>
      <c r="C27" s="6" t="s">
        <v>32</v>
      </c>
      <c r="D27" s="30">
        <v>107</v>
      </c>
      <c r="E27" s="30">
        <v>3579461.7136399071</v>
      </c>
      <c r="F27" s="45">
        <v>0</v>
      </c>
      <c r="G27" s="29">
        <v>0</v>
      </c>
      <c r="H27" s="30">
        <v>0</v>
      </c>
      <c r="I27" s="30">
        <v>0</v>
      </c>
      <c r="J27" s="45">
        <v>6</v>
      </c>
      <c r="K27" s="31">
        <v>238247.5866031186</v>
      </c>
      <c r="L27" s="31">
        <v>0</v>
      </c>
      <c r="M27" s="31">
        <v>0</v>
      </c>
      <c r="N27" s="46">
        <v>6</v>
      </c>
      <c r="O27" s="36">
        <v>238247.5866031186</v>
      </c>
      <c r="P27" s="30">
        <v>101</v>
      </c>
      <c r="Q27" s="30">
        <v>3341214.1270367885</v>
      </c>
      <c r="R27" s="45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46">
        <v>0</v>
      </c>
      <c r="Y27" s="36">
        <v>0</v>
      </c>
    </row>
    <row r="28" spans="2:25" x14ac:dyDescent="0.3">
      <c r="B28" s="157" t="s">
        <v>23</v>
      </c>
      <c r="C28" s="12" t="s">
        <v>30</v>
      </c>
      <c r="D28" s="33">
        <v>1062</v>
      </c>
      <c r="E28" s="33">
        <v>4274710.6345231067</v>
      </c>
      <c r="F28" s="47">
        <v>817</v>
      </c>
      <c r="G28" s="32">
        <v>3145821.4238704443</v>
      </c>
      <c r="H28" s="33">
        <v>50</v>
      </c>
      <c r="I28" s="33">
        <v>153380.56197284913</v>
      </c>
      <c r="J28" s="47">
        <v>24</v>
      </c>
      <c r="K28" s="33">
        <v>203050.9749341188</v>
      </c>
      <c r="L28" s="33">
        <v>6</v>
      </c>
      <c r="M28" s="33">
        <v>37910.924818540072</v>
      </c>
      <c r="N28" s="48">
        <v>30</v>
      </c>
      <c r="O28" s="37">
        <v>240961.89975265885</v>
      </c>
      <c r="P28" s="33">
        <v>155</v>
      </c>
      <c r="Q28" s="33">
        <v>692854.55972870695</v>
      </c>
      <c r="R28" s="47">
        <v>1</v>
      </c>
      <c r="S28" s="33">
        <v>1011.4823476100696</v>
      </c>
      <c r="T28" s="33">
        <v>2</v>
      </c>
      <c r="U28" s="33">
        <v>1931.8520511513368</v>
      </c>
      <c r="V28" s="33">
        <v>7</v>
      </c>
      <c r="W28" s="33">
        <v>38748.854799686036</v>
      </c>
      <c r="X28" s="48">
        <v>10</v>
      </c>
      <c r="Y28" s="37">
        <v>41692.189198447442</v>
      </c>
    </row>
    <row r="29" spans="2:25" x14ac:dyDescent="0.3">
      <c r="B29" s="158"/>
      <c r="C29" s="27" t="s">
        <v>1</v>
      </c>
      <c r="D29" s="31">
        <v>153</v>
      </c>
      <c r="E29" s="31">
        <v>729124.08299010363</v>
      </c>
      <c r="F29" s="45">
        <v>43</v>
      </c>
      <c r="G29" s="29">
        <v>327164.58078776946</v>
      </c>
      <c r="H29" s="31">
        <v>14</v>
      </c>
      <c r="I29" s="31">
        <v>52686.597960042403</v>
      </c>
      <c r="J29" s="45">
        <v>10</v>
      </c>
      <c r="K29" s="31">
        <v>92965.158108177362</v>
      </c>
      <c r="L29" s="31">
        <v>0</v>
      </c>
      <c r="M29" s="31">
        <v>0</v>
      </c>
      <c r="N29" s="46">
        <v>10</v>
      </c>
      <c r="O29" s="36">
        <v>92965.158108177362</v>
      </c>
      <c r="P29" s="31">
        <v>83</v>
      </c>
      <c r="Q29" s="31">
        <v>239976.70050412283</v>
      </c>
      <c r="R29" s="45">
        <v>0</v>
      </c>
      <c r="S29" s="31">
        <v>0</v>
      </c>
      <c r="T29" s="31">
        <v>0</v>
      </c>
      <c r="U29" s="31">
        <v>0</v>
      </c>
      <c r="V29" s="31">
        <v>3</v>
      </c>
      <c r="W29" s="31">
        <v>16331.045629991666</v>
      </c>
      <c r="X29" s="46">
        <v>3</v>
      </c>
      <c r="Y29" s="36">
        <v>16331.045629991666</v>
      </c>
    </row>
    <row r="30" spans="2:25" x14ac:dyDescent="0.3">
      <c r="B30" s="158"/>
      <c r="C30" s="27" t="s">
        <v>31</v>
      </c>
      <c r="D30" s="31">
        <v>114</v>
      </c>
      <c r="E30" s="31">
        <v>1449203.2487801523</v>
      </c>
      <c r="F30" s="45">
        <v>22</v>
      </c>
      <c r="G30" s="29">
        <v>374094.5440979331</v>
      </c>
      <c r="H30" s="31">
        <v>4</v>
      </c>
      <c r="I30" s="31">
        <v>38485.096481929533</v>
      </c>
      <c r="J30" s="45">
        <v>7</v>
      </c>
      <c r="K30" s="31">
        <v>127127.62614533519</v>
      </c>
      <c r="L30" s="31">
        <v>0</v>
      </c>
      <c r="M30" s="31">
        <v>0</v>
      </c>
      <c r="N30" s="46">
        <v>7</v>
      </c>
      <c r="O30" s="36">
        <v>127127.62614533519</v>
      </c>
      <c r="P30" s="31">
        <v>80</v>
      </c>
      <c r="Q30" s="31">
        <v>901066.96249153733</v>
      </c>
      <c r="R30" s="45">
        <v>0</v>
      </c>
      <c r="S30" s="31">
        <v>0</v>
      </c>
      <c r="T30" s="31">
        <v>0</v>
      </c>
      <c r="U30" s="31">
        <v>0</v>
      </c>
      <c r="V30" s="31">
        <v>1</v>
      </c>
      <c r="W30" s="31">
        <v>8429.0195634172469</v>
      </c>
      <c r="X30" s="46">
        <v>1</v>
      </c>
      <c r="Y30" s="36">
        <v>8429.0195634172469</v>
      </c>
    </row>
    <row r="31" spans="2:25" x14ac:dyDescent="0.3">
      <c r="B31" s="159"/>
      <c r="C31" s="13" t="s">
        <v>32</v>
      </c>
      <c r="D31" s="35">
        <v>20</v>
      </c>
      <c r="E31" s="35">
        <v>798787.26294225384</v>
      </c>
      <c r="F31" s="49">
        <v>7</v>
      </c>
      <c r="G31" s="34">
        <v>45938.368964484835</v>
      </c>
      <c r="H31" s="35">
        <v>0</v>
      </c>
      <c r="I31" s="35">
        <v>0</v>
      </c>
      <c r="J31" s="49">
        <v>1</v>
      </c>
      <c r="K31" s="35">
        <v>33716.078253668988</v>
      </c>
      <c r="L31" s="35">
        <v>0</v>
      </c>
      <c r="M31" s="35">
        <v>0</v>
      </c>
      <c r="N31" s="50">
        <v>1</v>
      </c>
      <c r="O31" s="38">
        <v>33716.078253668988</v>
      </c>
      <c r="P31" s="35">
        <v>12</v>
      </c>
      <c r="Q31" s="35">
        <v>719132.81572409999</v>
      </c>
      <c r="R31" s="49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50">
        <v>0</v>
      </c>
      <c r="Y31" s="38">
        <v>0</v>
      </c>
    </row>
    <row r="32" spans="2:25" x14ac:dyDescent="0.3">
      <c r="B32" s="156" t="s">
        <v>24</v>
      </c>
      <c r="C32" s="6" t="s">
        <v>30</v>
      </c>
      <c r="D32" s="30">
        <v>11524</v>
      </c>
      <c r="E32" s="30">
        <v>13507512.747779459</v>
      </c>
      <c r="F32" s="45">
        <v>0</v>
      </c>
      <c r="G32" s="29">
        <v>0</v>
      </c>
      <c r="H32" s="30">
        <v>0</v>
      </c>
      <c r="I32" s="30">
        <v>0</v>
      </c>
      <c r="J32" s="45">
        <v>3407</v>
      </c>
      <c r="K32" s="31">
        <v>4017380.3674985101</v>
      </c>
      <c r="L32" s="31">
        <v>0</v>
      </c>
      <c r="M32" s="31">
        <v>0</v>
      </c>
      <c r="N32" s="46">
        <v>3407</v>
      </c>
      <c r="O32" s="36">
        <v>4017380.3674985101</v>
      </c>
      <c r="P32" s="30">
        <v>6686</v>
      </c>
      <c r="Q32" s="30">
        <v>7467976.8954167711</v>
      </c>
      <c r="R32" s="45">
        <v>0</v>
      </c>
      <c r="S32" s="31">
        <v>0</v>
      </c>
      <c r="T32" s="31">
        <v>8</v>
      </c>
      <c r="U32" s="31">
        <v>14408.335052853325</v>
      </c>
      <c r="V32" s="31">
        <v>1423</v>
      </c>
      <c r="W32" s="31">
        <v>2007747.1498113249</v>
      </c>
      <c r="X32" s="46">
        <v>1431</v>
      </c>
      <c r="Y32" s="36">
        <v>2022155.4848641781</v>
      </c>
    </row>
    <row r="33" spans="2:25" x14ac:dyDescent="0.3">
      <c r="B33" s="156"/>
      <c r="C33" s="6" t="s">
        <v>1</v>
      </c>
      <c r="D33" s="30">
        <v>2073</v>
      </c>
      <c r="E33" s="30">
        <v>10479648.722834956</v>
      </c>
      <c r="F33" s="45">
        <v>0</v>
      </c>
      <c r="G33" s="29">
        <v>0</v>
      </c>
      <c r="H33" s="30">
        <v>0</v>
      </c>
      <c r="I33" s="30">
        <v>0</v>
      </c>
      <c r="J33" s="45">
        <v>689</v>
      </c>
      <c r="K33" s="31">
        <v>3233036.8856593384</v>
      </c>
      <c r="L33" s="31">
        <v>0</v>
      </c>
      <c r="M33" s="31">
        <v>0</v>
      </c>
      <c r="N33" s="46">
        <v>689</v>
      </c>
      <c r="O33" s="36">
        <v>3233036.8856593384</v>
      </c>
      <c r="P33" s="30">
        <v>1139</v>
      </c>
      <c r="Q33" s="30">
        <v>6233034.2151099285</v>
      </c>
      <c r="R33" s="45">
        <v>0</v>
      </c>
      <c r="S33" s="31">
        <v>0</v>
      </c>
      <c r="T33" s="31">
        <v>6</v>
      </c>
      <c r="U33" s="31">
        <v>13476.316477991493</v>
      </c>
      <c r="V33" s="31">
        <v>239</v>
      </c>
      <c r="W33" s="31">
        <v>1000101.3055876982</v>
      </c>
      <c r="X33" s="46">
        <v>245</v>
      </c>
      <c r="Y33" s="36">
        <v>1013577.6220656898</v>
      </c>
    </row>
    <row r="34" spans="2:25" x14ac:dyDescent="0.3">
      <c r="B34" s="156"/>
      <c r="C34" s="6" t="s">
        <v>31</v>
      </c>
      <c r="D34" s="30">
        <v>856</v>
      </c>
      <c r="E34" s="30">
        <v>14701127.38804239</v>
      </c>
      <c r="F34" s="45">
        <v>0</v>
      </c>
      <c r="G34" s="29">
        <v>0</v>
      </c>
      <c r="H34" s="30">
        <v>0</v>
      </c>
      <c r="I34" s="30">
        <v>0</v>
      </c>
      <c r="J34" s="45">
        <v>378</v>
      </c>
      <c r="K34" s="31">
        <v>6819261.9904489098</v>
      </c>
      <c r="L34" s="31">
        <v>0</v>
      </c>
      <c r="M34" s="31">
        <v>0</v>
      </c>
      <c r="N34" s="46">
        <v>378</v>
      </c>
      <c r="O34" s="36">
        <v>6819261.9904489098</v>
      </c>
      <c r="P34" s="30">
        <v>408</v>
      </c>
      <c r="Q34" s="30">
        <v>7242086.7205179874</v>
      </c>
      <c r="R34" s="45">
        <v>0</v>
      </c>
      <c r="S34" s="31">
        <v>0</v>
      </c>
      <c r="T34" s="31">
        <v>0</v>
      </c>
      <c r="U34" s="31">
        <v>0</v>
      </c>
      <c r="V34" s="31">
        <v>70</v>
      </c>
      <c r="W34" s="31">
        <v>639778.67707549443</v>
      </c>
      <c r="X34" s="46">
        <v>70</v>
      </c>
      <c r="Y34" s="36">
        <v>639778.67707549443</v>
      </c>
    </row>
    <row r="35" spans="2:25" x14ac:dyDescent="0.3">
      <c r="B35" s="156"/>
      <c r="C35" s="6" t="s">
        <v>32</v>
      </c>
      <c r="D35" s="30">
        <v>132</v>
      </c>
      <c r="E35" s="30">
        <v>4403399.8992226422</v>
      </c>
      <c r="F35" s="45">
        <v>0</v>
      </c>
      <c r="G35" s="29">
        <v>0</v>
      </c>
      <c r="H35" s="30">
        <v>0</v>
      </c>
      <c r="I35" s="30">
        <v>0</v>
      </c>
      <c r="J35" s="45">
        <v>89</v>
      </c>
      <c r="K35" s="31">
        <v>2882565.1607043156</v>
      </c>
      <c r="L35" s="31">
        <v>0</v>
      </c>
      <c r="M35" s="31">
        <v>0</v>
      </c>
      <c r="N35" s="46">
        <v>89</v>
      </c>
      <c r="O35" s="36">
        <v>2882565.1607043156</v>
      </c>
      <c r="P35" s="30">
        <v>40</v>
      </c>
      <c r="Q35" s="30">
        <v>1502459.4758700773</v>
      </c>
      <c r="R35" s="45">
        <v>0</v>
      </c>
      <c r="S35" s="31">
        <v>0</v>
      </c>
      <c r="T35" s="31">
        <v>0</v>
      </c>
      <c r="U35" s="31">
        <v>0</v>
      </c>
      <c r="V35" s="31">
        <v>3</v>
      </c>
      <c r="W35" s="31">
        <v>18375.262648249598</v>
      </c>
      <c r="X35" s="46">
        <v>3</v>
      </c>
      <c r="Y35" s="36">
        <v>18375.262648249598</v>
      </c>
    </row>
    <row r="36" spans="2:25" x14ac:dyDescent="0.3">
      <c r="B36" s="157" t="s">
        <v>25</v>
      </c>
      <c r="C36" s="12" t="s">
        <v>30</v>
      </c>
      <c r="D36" s="33">
        <v>7208</v>
      </c>
      <c r="E36" s="33">
        <v>7115680.4690513378</v>
      </c>
      <c r="F36" s="47">
        <v>0</v>
      </c>
      <c r="G36" s="32">
        <v>0</v>
      </c>
      <c r="H36" s="33">
        <v>479</v>
      </c>
      <c r="I36" s="33">
        <v>491402.34805512178</v>
      </c>
      <c r="J36" s="47">
        <v>1388</v>
      </c>
      <c r="K36" s="33">
        <v>1391985.9636257463</v>
      </c>
      <c r="L36" s="33">
        <v>468</v>
      </c>
      <c r="M36" s="33">
        <v>562632.75250645331</v>
      </c>
      <c r="N36" s="48">
        <v>1856</v>
      </c>
      <c r="O36" s="37">
        <v>1954618.7161321994</v>
      </c>
      <c r="P36" s="33">
        <v>3203</v>
      </c>
      <c r="Q36" s="33">
        <v>3304286.3364581396</v>
      </c>
      <c r="R36" s="47">
        <v>0</v>
      </c>
      <c r="S36" s="33">
        <v>0</v>
      </c>
      <c r="T36" s="33">
        <v>39</v>
      </c>
      <c r="U36" s="33">
        <v>54623.425391713397</v>
      </c>
      <c r="V36" s="33">
        <v>1631</v>
      </c>
      <c r="W36" s="33">
        <v>1310749.6430141635</v>
      </c>
      <c r="X36" s="48">
        <v>1670</v>
      </c>
      <c r="Y36" s="37">
        <v>1365373.0684058769</v>
      </c>
    </row>
    <row r="37" spans="2:25" x14ac:dyDescent="0.3">
      <c r="B37" s="158"/>
      <c r="C37" s="27" t="s">
        <v>1</v>
      </c>
      <c r="D37" s="31">
        <v>1813</v>
      </c>
      <c r="E37" s="31">
        <v>6719534.5839638244</v>
      </c>
      <c r="F37" s="45">
        <v>0</v>
      </c>
      <c r="G37" s="29">
        <v>0</v>
      </c>
      <c r="H37" s="31">
        <v>135</v>
      </c>
      <c r="I37" s="31">
        <v>522001.58978052181</v>
      </c>
      <c r="J37" s="45">
        <v>220</v>
      </c>
      <c r="K37" s="31">
        <v>798252.49822653434</v>
      </c>
      <c r="L37" s="31">
        <v>148</v>
      </c>
      <c r="M37" s="31">
        <v>585226.0524810988</v>
      </c>
      <c r="N37" s="46">
        <v>368</v>
      </c>
      <c r="O37" s="36">
        <v>1383478.5507076331</v>
      </c>
      <c r="P37" s="31">
        <v>1022</v>
      </c>
      <c r="Q37" s="31">
        <v>3601611.7251708056</v>
      </c>
      <c r="R37" s="45">
        <v>0</v>
      </c>
      <c r="S37" s="31">
        <v>0</v>
      </c>
      <c r="T37" s="31">
        <v>12</v>
      </c>
      <c r="U37" s="31">
        <v>31254.804541151148</v>
      </c>
      <c r="V37" s="31">
        <v>276</v>
      </c>
      <c r="W37" s="31">
        <v>1181187.9137637124</v>
      </c>
      <c r="X37" s="46">
        <v>288</v>
      </c>
      <c r="Y37" s="36">
        <v>1212442.7183048634</v>
      </c>
    </row>
    <row r="38" spans="2:25" x14ac:dyDescent="0.3">
      <c r="B38" s="158"/>
      <c r="C38" s="27" t="s">
        <v>31</v>
      </c>
      <c r="D38" s="31">
        <v>669</v>
      </c>
      <c r="E38" s="31">
        <v>7013306.2811705144</v>
      </c>
      <c r="F38" s="45">
        <v>0</v>
      </c>
      <c r="G38" s="29">
        <v>0</v>
      </c>
      <c r="H38" s="31">
        <v>49</v>
      </c>
      <c r="I38" s="31">
        <v>428197.72561450925</v>
      </c>
      <c r="J38" s="45">
        <v>61</v>
      </c>
      <c r="K38" s="31">
        <v>512207.10647267784</v>
      </c>
      <c r="L38" s="31">
        <v>48</v>
      </c>
      <c r="M38" s="31">
        <v>397256.38784818596</v>
      </c>
      <c r="N38" s="46">
        <v>109</v>
      </c>
      <c r="O38" s="36">
        <v>909463.49432086386</v>
      </c>
      <c r="P38" s="31">
        <v>451</v>
      </c>
      <c r="Q38" s="31">
        <v>4995845.2735452866</v>
      </c>
      <c r="R38" s="45">
        <v>0</v>
      </c>
      <c r="S38" s="31">
        <v>0</v>
      </c>
      <c r="T38" s="31">
        <v>0</v>
      </c>
      <c r="U38" s="31">
        <v>0</v>
      </c>
      <c r="V38" s="31">
        <v>60</v>
      </c>
      <c r="W38" s="31">
        <v>679799.78768985532</v>
      </c>
      <c r="X38" s="46">
        <v>60</v>
      </c>
      <c r="Y38" s="36">
        <v>679799.78768985532</v>
      </c>
    </row>
    <row r="39" spans="2:25" x14ac:dyDescent="0.3">
      <c r="B39" s="159"/>
      <c r="C39" s="13" t="s">
        <v>32</v>
      </c>
      <c r="D39" s="35">
        <v>41</v>
      </c>
      <c r="E39" s="35">
        <v>1704919.914974794</v>
      </c>
      <c r="F39" s="49">
        <v>0</v>
      </c>
      <c r="G39" s="34">
        <v>0</v>
      </c>
      <c r="H39" s="35">
        <v>0</v>
      </c>
      <c r="I39" s="35">
        <v>0</v>
      </c>
      <c r="J39" s="49">
        <v>4</v>
      </c>
      <c r="K39" s="35">
        <v>48888.313467820029</v>
      </c>
      <c r="L39" s="35">
        <v>0</v>
      </c>
      <c r="M39" s="35">
        <v>0</v>
      </c>
      <c r="N39" s="50">
        <v>4</v>
      </c>
      <c r="O39" s="38">
        <v>48888.313467820029</v>
      </c>
      <c r="P39" s="35">
        <v>36</v>
      </c>
      <c r="Q39" s="35">
        <v>1622315.5232533049</v>
      </c>
      <c r="R39" s="49">
        <v>0</v>
      </c>
      <c r="S39" s="35">
        <v>0</v>
      </c>
      <c r="T39" s="35">
        <v>0</v>
      </c>
      <c r="U39" s="35">
        <v>0</v>
      </c>
      <c r="V39" s="35">
        <v>1</v>
      </c>
      <c r="W39" s="35">
        <v>33716.078253668988</v>
      </c>
      <c r="X39" s="50">
        <v>1</v>
      </c>
      <c r="Y39" s="38">
        <v>33716.078253668988</v>
      </c>
    </row>
    <row r="40" spans="2:25" x14ac:dyDescent="0.3">
      <c r="B40" s="156" t="s">
        <v>26</v>
      </c>
      <c r="C40" s="6" t="s">
        <v>30</v>
      </c>
      <c r="D40" s="30">
        <v>38</v>
      </c>
      <c r="E40" s="30">
        <v>110389.81181033762</v>
      </c>
      <c r="F40" s="45">
        <v>7</v>
      </c>
      <c r="G40" s="29">
        <v>21500.743102364711</v>
      </c>
      <c r="H40" s="30">
        <v>1</v>
      </c>
      <c r="I40" s="30">
        <v>4720.2509555136576</v>
      </c>
      <c r="J40" s="45">
        <v>6</v>
      </c>
      <c r="K40" s="31">
        <v>19319.312839352329</v>
      </c>
      <c r="L40" s="31">
        <v>1</v>
      </c>
      <c r="M40" s="31">
        <v>842.9019563417246</v>
      </c>
      <c r="N40" s="46">
        <v>7</v>
      </c>
      <c r="O40" s="36">
        <v>20162.214795694053</v>
      </c>
      <c r="P40" s="30">
        <v>12</v>
      </c>
      <c r="Q40" s="30">
        <v>39714.1685749967</v>
      </c>
      <c r="R40" s="45">
        <v>5</v>
      </c>
      <c r="S40" s="31">
        <v>15357.673644546223</v>
      </c>
      <c r="T40" s="31">
        <v>0</v>
      </c>
      <c r="U40" s="31">
        <v>0</v>
      </c>
      <c r="V40" s="31">
        <v>6</v>
      </c>
      <c r="W40" s="31">
        <v>8934.760737222281</v>
      </c>
      <c r="X40" s="46">
        <v>11</v>
      </c>
      <c r="Y40" s="36">
        <v>24292.434381768504</v>
      </c>
    </row>
    <row r="41" spans="2:25" x14ac:dyDescent="0.3">
      <c r="B41" s="156"/>
      <c r="C41" s="6" t="s">
        <v>1</v>
      </c>
      <c r="D41" s="30">
        <v>113</v>
      </c>
      <c r="E41" s="30">
        <v>690116.17043342697</v>
      </c>
      <c r="F41" s="45">
        <v>14</v>
      </c>
      <c r="G41" s="29">
        <v>135386.9122276078</v>
      </c>
      <c r="H41" s="30">
        <v>7</v>
      </c>
      <c r="I41" s="30">
        <v>40661.590373924795</v>
      </c>
      <c r="J41" s="45">
        <v>17</v>
      </c>
      <c r="K41" s="31">
        <v>63572.556258648176</v>
      </c>
      <c r="L41" s="31">
        <v>4</v>
      </c>
      <c r="M41" s="31">
        <v>89347.607372222818</v>
      </c>
      <c r="N41" s="46">
        <v>21</v>
      </c>
      <c r="O41" s="36">
        <v>152920.16363087099</v>
      </c>
      <c r="P41" s="30">
        <v>41</v>
      </c>
      <c r="Q41" s="30">
        <v>232207.10613551707</v>
      </c>
      <c r="R41" s="45">
        <v>7</v>
      </c>
      <c r="S41" s="31">
        <v>43520.713809835928</v>
      </c>
      <c r="T41" s="31">
        <v>0</v>
      </c>
      <c r="U41" s="31">
        <v>0</v>
      </c>
      <c r="V41" s="31">
        <v>23</v>
      </c>
      <c r="W41" s="31">
        <v>85419.684255670378</v>
      </c>
      <c r="X41" s="46">
        <v>30</v>
      </c>
      <c r="Y41" s="36">
        <v>128940.39806550631</v>
      </c>
    </row>
    <row r="42" spans="2:25" x14ac:dyDescent="0.3">
      <c r="B42" s="156"/>
      <c r="C42" s="6" t="s">
        <v>31</v>
      </c>
      <c r="D42" s="30">
        <v>132</v>
      </c>
      <c r="E42" s="30">
        <v>1748136.1048961142</v>
      </c>
      <c r="F42" s="45">
        <v>13</v>
      </c>
      <c r="G42" s="29">
        <v>192215.36212416689</v>
      </c>
      <c r="H42" s="30">
        <v>8</v>
      </c>
      <c r="I42" s="30">
        <v>122355.64798256474</v>
      </c>
      <c r="J42" s="45">
        <v>36</v>
      </c>
      <c r="K42" s="31">
        <v>463052.85807823751</v>
      </c>
      <c r="L42" s="31">
        <v>7</v>
      </c>
      <c r="M42" s="31">
        <v>105015.46893670279</v>
      </c>
      <c r="N42" s="46">
        <v>43</v>
      </c>
      <c r="O42" s="36">
        <v>568068.32701494033</v>
      </c>
      <c r="P42" s="30">
        <v>47</v>
      </c>
      <c r="Q42" s="30">
        <v>553993.92078879441</v>
      </c>
      <c r="R42" s="45">
        <v>10</v>
      </c>
      <c r="S42" s="31">
        <v>177886.02886635758</v>
      </c>
      <c r="T42" s="31">
        <v>0</v>
      </c>
      <c r="U42" s="31">
        <v>0</v>
      </c>
      <c r="V42" s="31">
        <v>11</v>
      </c>
      <c r="W42" s="31">
        <v>133616.8181192902</v>
      </c>
      <c r="X42" s="46">
        <v>21</v>
      </c>
      <c r="Y42" s="36">
        <v>311502.8469856478</v>
      </c>
    </row>
    <row r="43" spans="2:25" x14ac:dyDescent="0.3">
      <c r="B43" s="156"/>
      <c r="C43" s="6" t="s">
        <v>32</v>
      </c>
      <c r="D43" s="30">
        <v>19</v>
      </c>
      <c r="E43" s="30">
        <v>408638.86843446811</v>
      </c>
      <c r="F43" s="45">
        <v>2</v>
      </c>
      <c r="G43" s="29">
        <v>33716.078253668988</v>
      </c>
      <c r="H43" s="30">
        <v>0</v>
      </c>
      <c r="I43" s="30">
        <v>0</v>
      </c>
      <c r="J43" s="45">
        <v>9</v>
      </c>
      <c r="K43" s="31">
        <v>240058.47716612316</v>
      </c>
      <c r="L43" s="31">
        <v>1</v>
      </c>
      <c r="M43" s="31">
        <v>33716.078253668988</v>
      </c>
      <c r="N43" s="46">
        <v>10</v>
      </c>
      <c r="O43" s="36">
        <v>273774.55541979213</v>
      </c>
      <c r="P43" s="30">
        <v>7</v>
      </c>
      <c r="Q43" s="30">
        <v>101148.23476100696</v>
      </c>
      <c r="R43" s="45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46">
        <v>0</v>
      </c>
      <c r="Y43" s="36">
        <v>0</v>
      </c>
    </row>
    <row r="44" spans="2:25" x14ac:dyDescent="0.3">
      <c r="B44" s="157" t="s">
        <v>58</v>
      </c>
      <c r="C44" s="12" t="s">
        <v>30</v>
      </c>
      <c r="D44" s="33">
        <v>0</v>
      </c>
      <c r="E44" s="33">
        <v>0</v>
      </c>
      <c r="F44" s="47">
        <v>0</v>
      </c>
      <c r="G44" s="32">
        <v>0</v>
      </c>
      <c r="H44" s="33">
        <v>0</v>
      </c>
      <c r="I44" s="33">
        <v>0</v>
      </c>
      <c r="J44" s="47">
        <v>0</v>
      </c>
      <c r="K44" s="33">
        <v>0</v>
      </c>
      <c r="L44" s="33">
        <v>0</v>
      </c>
      <c r="M44" s="33">
        <v>0</v>
      </c>
      <c r="N44" s="48">
        <v>0</v>
      </c>
      <c r="O44" s="37">
        <v>0</v>
      </c>
      <c r="P44" s="33">
        <v>0</v>
      </c>
      <c r="Q44" s="33">
        <v>0</v>
      </c>
      <c r="R44" s="47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48">
        <v>0</v>
      </c>
      <c r="Y44" s="37">
        <v>0</v>
      </c>
    </row>
    <row r="45" spans="2:25" x14ac:dyDescent="0.3">
      <c r="B45" s="158"/>
      <c r="C45" s="27" t="s">
        <v>1</v>
      </c>
      <c r="D45" s="30">
        <v>0</v>
      </c>
      <c r="E45" s="30">
        <v>0</v>
      </c>
      <c r="F45" s="45">
        <v>0</v>
      </c>
      <c r="G45" s="29">
        <v>0</v>
      </c>
      <c r="H45" s="30">
        <v>0</v>
      </c>
      <c r="I45" s="30">
        <v>0</v>
      </c>
      <c r="J45" s="45">
        <v>0</v>
      </c>
      <c r="K45" s="30">
        <v>0</v>
      </c>
      <c r="L45" s="30">
        <v>0</v>
      </c>
      <c r="M45" s="30">
        <v>0</v>
      </c>
      <c r="N45" s="51">
        <v>0</v>
      </c>
      <c r="O45" s="36">
        <v>0</v>
      </c>
      <c r="P45" s="30">
        <v>0</v>
      </c>
      <c r="Q45" s="30">
        <v>0</v>
      </c>
      <c r="R45" s="45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51">
        <v>0</v>
      </c>
      <c r="Y45" s="36">
        <v>0</v>
      </c>
    </row>
    <row r="46" spans="2:25" x14ac:dyDescent="0.3">
      <c r="B46" s="158"/>
      <c r="C46" s="27" t="s">
        <v>31</v>
      </c>
      <c r="D46" s="30">
        <v>0</v>
      </c>
      <c r="E46" s="30">
        <v>0</v>
      </c>
      <c r="F46" s="45">
        <v>0</v>
      </c>
      <c r="G46" s="29">
        <v>0</v>
      </c>
      <c r="H46" s="30">
        <v>0</v>
      </c>
      <c r="I46" s="30">
        <v>0</v>
      </c>
      <c r="J46" s="45">
        <v>0</v>
      </c>
      <c r="K46" s="30">
        <v>0</v>
      </c>
      <c r="L46" s="30">
        <v>0</v>
      </c>
      <c r="M46" s="30">
        <v>0</v>
      </c>
      <c r="N46" s="51">
        <v>0</v>
      </c>
      <c r="O46" s="36">
        <v>0</v>
      </c>
      <c r="P46" s="30">
        <v>0</v>
      </c>
      <c r="Q46" s="30">
        <v>0</v>
      </c>
      <c r="R46" s="45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1">
        <v>0</v>
      </c>
      <c r="Y46" s="36">
        <v>0</v>
      </c>
    </row>
    <row r="47" spans="2:25" x14ac:dyDescent="0.3">
      <c r="B47" s="159"/>
      <c r="C47" s="13" t="s">
        <v>32</v>
      </c>
      <c r="D47" s="35">
        <v>0</v>
      </c>
      <c r="E47" s="35">
        <v>0</v>
      </c>
      <c r="F47" s="49">
        <v>0</v>
      </c>
      <c r="G47" s="34">
        <v>0</v>
      </c>
      <c r="H47" s="35">
        <v>0</v>
      </c>
      <c r="I47" s="35">
        <v>0</v>
      </c>
      <c r="J47" s="49">
        <v>0</v>
      </c>
      <c r="K47" s="35">
        <v>0</v>
      </c>
      <c r="L47" s="35">
        <v>0</v>
      </c>
      <c r="M47" s="35">
        <v>0</v>
      </c>
      <c r="N47" s="50">
        <v>0</v>
      </c>
      <c r="O47" s="38">
        <v>0</v>
      </c>
      <c r="P47" s="35">
        <v>0</v>
      </c>
      <c r="Q47" s="35">
        <v>0</v>
      </c>
      <c r="R47" s="49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50">
        <v>0</v>
      </c>
      <c r="Y47" s="38">
        <v>0</v>
      </c>
    </row>
    <row r="48" spans="2:25" x14ac:dyDescent="0.3">
      <c r="B48" s="157" t="s">
        <v>27</v>
      </c>
      <c r="C48" s="12" t="s">
        <v>30</v>
      </c>
      <c r="D48" s="31">
        <v>2</v>
      </c>
      <c r="E48" s="31">
        <v>8429.0195634172469</v>
      </c>
      <c r="F48" s="45">
        <v>0</v>
      </c>
      <c r="G48" s="29">
        <v>0</v>
      </c>
      <c r="H48" s="31">
        <v>0</v>
      </c>
      <c r="I48" s="31">
        <v>0</v>
      </c>
      <c r="J48" s="45">
        <v>1</v>
      </c>
      <c r="K48" s="31">
        <v>2360.1254777568288</v>
      </c>
      <c r="L48" s="31">
        <v>0</v>
      </c>
      <c r="M48" s="31">
        <v>0</v>
      </c>
      <c r="N48" s="46">
        <v>1</v>
      </c>
      <c r="O48" s="36">
        <v>2360.1254777568288</v>
      </c>
      <c r="P48" s="31">
        <v>1</v>
      </c>
      <c r="Q48" s="31">
        <v>6068.8940856604177</v>
      </c>
      <c r="R48" s="45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46">
        <v>0</v>
      </c>
      <c r="Y48" s="36">
        <v>0</v>
      </c>
    </row>
    <row r="49" spans="1:31" x14ac:dyDescent="0.3">
      <c r="B49" s="158"/>
      <c r="C49" s="27" t="s">
        <v>1</v>
      </c>
      <c r="D49" s="31">
        <v>23</v>
      </c>
      <c r="E49" s="31">
        <v>167098.36729891057</v>
      </c>
      <c r="F49" s="45">
        <v>0</v>
      </c>
      <c r="G49" s="29">
        <v>0</v>
      </c>
      <c r="H49" s="31">
        <v>0</v>
      </c>
      <c r="I49" s="31">
        <v>0</v>
      </c>
      <c r="J49" s="45">
        <v>7</v>
      </c>
      <c r="K49" s="31">
        <v>26197.3928031008</v>
      </c>
      <c r="L49" s="31">
        <v>1</v>
      </c>
      <c r="M49" s="31">
        <v>13958.096073290662</v>
      </c>
      <c r="N49" s="46">
        <v>8</v>
      </c>
      <c r="O49" s="36">
        <v>40155.488876391464</v>
      </c>
      <c r="P49" s="31">
        <v>15</v>
      </c>
      <c r="Q49" s="31">
        <v>126942.8784225191</v>
      </c>
      <c r="R49" s="45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46">
        <v>0</v>
      </c>
      <c r="Y49" s="36">
        <v>0</v>
      </c>
    </row>
    <row r="50" spans="1:31" x14ac:dyDescent="0.3">
      <c r="B50" s="158"/>
      <c r="C50" s="27" t="s">
        <v>31</v>
      </c>
      <c r="D50" s="31">
        <v>62</v>
      </c>
      <c r="E50" s="31">
        <v>579685.94872323959</v>
      </c>
      <c r="F50" s="45">
        <v>0</v>
      </c>
      <c r="G50" s="29">
        <v>0</v>
      </c>
      <c r="H50" s="31">
        <v>0</v>
      </c>
      <c r="I50" s="31">
        <v>0</v>
      </c>
      <c r="J50" s="45">
        <v>24</v>
      </c>
      <c r="K50" s="31">
        <v>188877.47037705366</v>
      </c>
      <c r="L50" s="31">
        <v>3</v>
      </c>
      <c r="M50" s="31">
        <v>25219.626533744402</v>
      </c>
      <c r="N50" s="46">
        <v>27</v>
      </c>
      <c r="O50" s="36">
        <v>214097.09691079805</v>
      </c>
      <c r="P50" s="31">
        <v>34</v>
      </c>
      <c r="Q50" s="31">
        <v>360531.4400743912</v>
      </c>
      <c r="R50" s="45">
        <v>0</v>
      </c>
      <c r="S50" s="31">
        <v>0</v>
      </c>
      <c r="T50" s="31">
        <v>0</v>
      </c>
      <c r="U50" s="31">
        <v>0</v>
      </c>
      <c r="V50" s="31">
        <v>1</v>
      </c>
      <c r="W50" s="31">
        <v>5057.4117380503476</v>
      </c>
      <c r="X50" s="46">
        <v>1</v>
      </c>
      <c r="Y50" s="36">
        <v>5057.4117380503476</v>
      </c>
    </row>
    <row r="51" spans="1:31" x14ac:dyDescent="0.3">
      <c r="B51" s="159"/>
      <c r="C51" s="13" t="s">
        <v>32</v>
      </c>
      <c r="D51" s="35">
        <v>5</v>
      </c>
      <c r="E51" s="35">
        <v>92719.215197589714</v>
      </c>
      <c r="F51" s="49">
        <v>0</v>
      </c>
      <c r="G51" s="34">
        <v>0</v>
      </c>
      <c r="H51" s="35">
        <v>0</v>
      </c>
      <c r="I51" s="35">
        <v>0</v>
      </c>
      <c r="J51" s="49">
        <v>3</v>
      </c>
      <c r="K51" s="35">
        <v>67432.156507337975</v>
      </c>
      <c r="L51" s="35">
        <v>0</v>
      </c>
      <c r="M51" s="35">
        <v>0</v>
      </c>
      <c r="N51" s="50">
        <v>3</v>
      </c>
      <c r="O51" s="38">
        <v>67432.156507337975</v>
      </c>
      <c r="P51" s="35">
        <v>1</v>
      </c>
      <c r="Q51" s="35">
        <v>20229.64695220139</v>
      </c>
      <c r="R51" s="49">
        <v>0</v>
      </c>
      <c r="S51" s="35">
        <v>0</v>
      </c>
      <c r="T51" s="35">
        <v>0</v>
      </c>
      <c r="U51" s="35">
        <v>0</v>
      </c>
      <c r="V51" s="35">
        <v>1</v>
      </c>
      <c r="W51" s="35">
        <v>5057.4117380503476</v>
      </c>
      <c r="X51" s="50">
        <v>1</v>
      </c>
      <c r="Y51" s="38">
        <v>5057.4117380503476</v>
      </c>
    </row>
    <row r="52" spans="1:31" x14ac:dyDescent="0.3">
      <c r="B52" s="156" t="s">
        <v>0</v>
      </c>
      <c r="C52" s="6" t="s">
        <v>30</v>
      </c>
      <c r="D52" s="30">
        <v>125</v>
      </c>
      <c r="E52" s="30">
        <v>52577.402810032829</v>
      </c>
      <c r="F52" s="45">
        <v>0</v>
      </c>
      <c r="G52" s="29">
        <v>0</v>
      </c>
      <c r="H52" s="30">
        <v>1</v>
      </c>
      <c r="I52" s="30">
        <v>168.58039126834493</v>
      </c>
      <c r="J52" s="45">
        <v>18</v>
      </c>
      <c r="K52" s="31">
        <v>9788.7889993877161</v>
      </c>
      <c r="L52" s="31">
        <v>0</v>
      </c>
      <c r="M52" s="31">
        <v>0</v>
      </c>
      <c r="N52" s="46">
        <v>18</v>
      </c>
      <c r="O52" s="36">
        <v>9788.7889993877161</v>
      </c>
      <c r="P52" s="30">
        <v>81</v>
      </c>
      <c r="Q52" s="30">
        <v>31052.148118777699</v>
      </c>
      <c r="R52" s="45">
        <v>5</v>
      </c>
      <c r="S52" s="31">
        <v>2673.1792643421454</v>
      </c>
      <c r="T52" s="31">
        <v>0</v>
      </c>
      <c r="U52" s="31">
        <v>0</v>
      </c>
      <c r="V52" s="31">
        <v>20</v>
      </c>
      <c r="W52" s="31">
        <v>8894.7060362569227</v>
      </c>
      <c r="X52" s="46">
        <v>25</v>
      </c>
      <c r="Y52" s="36">
        <v>11567.885300599068</v>
      </c>
    </row>
    <row r="53" spans="1:31" x14ac:dyDescent="0.3">
      <c r="B53" s="156"/>
      <c r="C53" s="6" t="s">
        <v>1</v>
      </c>
      <c r="D53" s="30">
        <v>5</v>
      </c>
      <c r="E53" s="30">
        <v>19983.519580949607</v>
      </c>
      <c r="F53" s="45">
        <v>1</v>
      </c>
      <c r="G53" s="29">
        <v>1449.7913649077664</v>
      </c>
      <c r="H53" s="30">
        <v>1</v>
      </c>
      <c r="I53" s="30">
        <v>11800.627388784145</v>
      </c>
      <c r="J53" s="45">
        <v>0</v>
      </c>
      <c r="K53" s="31">
        <v>0</v>
      </c>
      <c r="L53" s="31">
        <v>0</v>
      </c>
      <c r="M53" s="31">
        <v>0</v>
      </c>
      <c r="N53" s="46">
        <v>0</v>
      </c>
      <c r="O53" s="36">
        <v>0</v>
      </c>
      <c r="P53" s="30">
        <v>2</v>
      </c>
      <c r="Q53" s="30">
        <v>3439.0399818742367</v>
      </c>
      <c r="R53" s="45">
        <v>0</v>
      </c>
      <c r="S53" s="31">
        <v>0</v>
      </c>
      <c r="T53" s="31">
        <v>0</v>
      </c>
      <c r="U53" s="31">
        <v>0</v>
      </c>
      <c r="V53" s="31">
        <v>1</v>
      </c>
      <c r="W53" s="31">
        <v>3294.0608453834598</v>
      </c>
      <c r="X53" s="46">
        <v>1</v>
      </c>
      <c r="Y53" s="36">
        <v>3294.0608453834598</v>
      </c>
    </row>
    <row r="54" spans="1:31" x14ac:dyDescent="0.3">
      <c r="B54" s="43"/>
      <c r="C54" s="27" t="s">
        <v>31</v>
      </c>
      <c r="D54" s="30">
        <v>0</v>
      </c>
      <c r="E54" s="30">
        <v>0</v>
      </c>
      <c r="F54" s="45">
        <v>0</v>
      </c>
      <c r="G54" s="29">
        <v>0</v>
      </c>
      <c r="H54" s="30">
        <v>0</v>
      </c>
      <c r="I54" s="30">
        <v>0</v>
      </c>
      <c r="J54" s="45">
        <v>0</v>
      </c>
      <c r="K54" s="31">
        <v>0</v>
      </c>
      <c r="L54" s="31">
        <v>0</v>
      </c>
      <c r="M54" s="31">
        <v>0</v>
      </c>
      <c r="N54" s="46">
        <v>0</v>
      </c>
      <c r="O54" s="36">
        <v>0</v>
      </c>
      <c r="P54" s="30">
        <v>0</v>
      </c>
      <c r="Q54" s="30">
        <v>0</v>
      </c>
      <c r="R54" s="45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46">
        <v>0</v>
      </c>
      <c r="Y54" s="36">
        <v>0</v>
      </c>
    </row>
    <row r="55" spans="1:31" x14ac:dyDescent="0.3">
      <c r="B55" s="44"/>
      <c r="C55" s="13" t="s">
        <v>32</v>
      </c>
      <c r="D55" s="35">
        <v>0</v>
      </c>
      <c r="E55" s="35">
        <v>0</v>
      </c>
      <c r="F55" s="49">
        <v>0</v>
      </c>
      <c r="G55" s="34">
        <v>0</v>
      </c>
      <c r="H55" s="35">
        <v>0</v>
      </c>
      <c r="I55" s="35">
        <v>0</v>
      </c>
      <c r="J55" s="49">
        <v>0</v>
      </c>
      <c r="K55" s="35">
        <v>0</v>
      </c>
      <c r="L55" s="35">
        <v>0</v>
      </c>
      <c r="M55" s="35">
        <v>0</v>
      </c>
      <c r="N55" s="50">
        <v>0</v>
      </c>
      <c r="O55" s="38">
        <v>0</v>
      </c>
      <c r="P55" s="35">
        <v>0</v>
      </c>
      <c r="Q55" s="35">
        <v>0</v>
      </c>
      <c r="R55" s="49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50">
        <v>0</v>
      </c>
      <c r="Y55" s="38">
        <v>0</v>
      </c>
    </row>
    <row r="56" spans="1:31" x14ac:dyDescent="0.3">
      <c r="B56" s="73"/>
      <c r="C56" s="74" t="s">
        <v>4</v>
      </c>
      <c r="D56" s="75">
        <f>+SUM(D8:D55)</f>
        <v>179689</v>
      </c>
      <c r="E56" s="75">
        <f t="shared" ref="E56:Y56" si="0">+SUM(E8:E55)</f>
        <v>301797107.35984904</v>
      </c>
      <c r="F56" s="75">
        <f t="shared" si="0"/>
        <v>1697</v>
      </c>
      <c r="G56" s="75">
        <f t="shared" si="0"/>
        <v>5932595.8233870901</v>
      </c>
      <c r="H56" s="75">
        <f t="shared" si="0"/>
        <v>21318</v>
      </c>
      <c r="I56" s="75">
        <f t="shared" si="0"/>
        <v>29888415.017242409</v>
      </c>
      <c r="J56" s="75">
        <f t="shared" si="0"/>
        <v>13956</v>
      </c>
      <c r="K56" s="75">
        <f t="shared" si="0"/>
        <v>62407772.247621641</v>
      </c>
      <c r="L56" s="75">
        <f t="shared" si="0"/>
        <v>6715</v>
      </c>
      <c r="M56" s="75">
        <f t="shared" si="0"/>
        <v>22712174.908258561</v>
      </c>
      <c r="N56" s="75">
        <f t="shared" si="0"/>
        <v>20671</v>
      </c>
      <c r="O56" s="75">
        <f t="shared" si="0"/>
        <v>85119947.155880243</v>
      </c>
      <c r="P56" s="75">
        <f t="shared" si="0"/>
        <v>114045</v>
      </c>
      <c r="Q56" s="75">
        <f t="shared" si="0"/>
        <v>152957846.97502717</v>
      </c>
      <c r="R56" s="75">
        <f t="shared" si="0"/>
        <v>3438</v>
      </c>
      <c r="S56" s="75">
        <f t="shared" si="0"/>
        <v>2729621.2290589437</v>
      </c>
      <c r="T56" s="75">
        <f t="shared" si="0"/>
        <v>5983</v>
      </c>
      <c r="U56" s="75">
        <f t="shared" si="0"/>
        <v>4997107.7476850543</v>
      </c>
      <c r="V56" s="75">
        <f t="shared" si="0"/>
        <v>12537</v>
      </c>
      <c r="W56" s="75">
        <f t="shared" si="0"/>
        <v>20171573.411568116</v>
      </c>
      <c r="X56" s="75">
        <f t="shared" si="0"/>
        <v>21958</v>
      </c>
      <c r="Y56" s="75">
        <f t="shared" si="0"/>
        <v>27898302.388312124</v>
      </c>
    </row>
    <row r="57" spans="1:31" x14ac:dyDescent="0.3">
      <c r="A57" s="11"/>
      <c r="B57" s="98"/>
      <c r="C57" s="98" t="s">
        <v>46</v>
      </c>
      <c r="D57" s="98"/>
      <c r="E57" s="99">
        <v>12427.29660397762</v>
      </c>
      <c r="F57" s="102"/>
      <c r="G57" s="99">
        <v>244.29037300494255</v>
      </c>
      <c r="H57" s="102"/>
      <c r="I57" s="99">
        <v>1230.7347863317045</v>
      </c>
      <c r="J57" s="102"/>
      <c r="K57" s="99">
        <v>2569.8055985339033</v>
      </c>
      <c r="L57" s="102"/>
      <c r="M57" s="99">
        <v>935.23406031126797</v>
      </c>
      <c r="N57" s="102"/>
      <c r="O57" s="99">
        <v>3505.0396588451713</v>
      </c>
      <c r="P57" s="102"/>
      <c r="Q57" s="99">
        <v>6298.445166997556</v>
      </c>
      <c r="R57" s="102"/>
      <c r="S57" s="99">
        <v>112.39939615982671</v>
      </c>
      <c r="T57" s="102"/>
      <c r="U57" s="99">
        <v>205.76916951185646</v>
      </c>
      <c r="V57" s="102"/>
      <c r="W57" s="99">
        <v>830.61805312656179</v>
      </c>
      <c r="X57" s="102"/>
      <c r="Y57" s="99">
        <v>1148.7866187982452</v>
      </c>
      <c r="Z57" s="103"/>
      <c r="AA57" s="77"/>
      <c r="AB57" s="77"/>
      <c r="AC57" s="77"/>
      <c r="AD57" s="77"/>
      <c r="AE57" s="77"/>
    </row>
    <row r="59" spans="1:31" x14ac:dyDescent="0.3">
      <c r="B59" s="6" t="s">
        <v>28</v>
      </c>
    </row>
    <row r="61" spans="1:31" x14ac:dyDescent="0.3">
      <c r="B61" s="6" t="s">
        <v>33</v>
      </c>
      <c r="M61" s="11"/>
      <c r="O61" s="6"/>
      <c r="W61" s="11"/>
      <c r="Y61" s="6"/>
    </row>
    <row r="62" spans="1:31" x14ac:dyDescent="0.3">
      <c r="B62" s="6" t="s">
        <v>51</v>
      </c>
      <c r="M62" s="11"/>
      <c r="O62" s="6"/>
      <c r="W62" s="11"/>
      <c r="Y62" s="6"/>
    </row>
    <row r="63" spans="1:31" x14ac:dyDescent="0.3">
      <c r="B63" s="6" t="s">
        <v>48</v>
      </c>
      <c r="M63" s="11"/>
      <c r="O63" s="6"/>
      <c r="W63" s="11"/>
      <c r="Y63" s="6"/>
    </row>
    <row r="64" spans="1:31" x14ac:dyDescent="0.3">
      <c r="B64" s="6" t="s">
        <v>49</v>
      </c>
      <c r="M64" s="11"/>
      <c r="O64" s="6"/>
      <c r="W64" s="11"/>
      <c r="Y64" s="6"/>
    </row>
    <row r="65" spans="2:25" x14ac:dyDescent="0.3">
      <c r="B65" s="6" t="s">
        <v>50</v>
      </c>
      <c r="M65" s="11"/>
      <c r="O65" s="6"/>
      <c r="W65" s="11"/>
      <c r="Y65" s="6"/>
    </row>
    <row r="66" spans="2:25" x14ac:dyDescent="0.3">
      <c r="B66" s="6" t="s">
        <v>70</v>
      </c>
      <c r="M66" s="11"/>
      <c r="O66" s="6"/>
      <c r="W66" s="11"/>
      <c r="Y66" s="6"/>
    </row>
    <row r="67" spans="2:25" x14ac:dyDescent="0.3">
      <c r="M67" s="11"/>
      <c r="O67" s="6"/>
      <c r="W67" s="11"/>
      <c r="Y67" s="6"/>
    </row>
    <row r="68" spans="2:25" x14ac:dyDescent="0.3">
      <c r="B68" s="152" t="s">
        <v>34</v>
      </c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1"/>
      <c r="Y68" s="6"/>
    </row>
    <row r="69" spans="2:25" x14ac:dyDescent="0.3">
      <c r="B69" s="153" t="s">
        <v>35</v>
      </c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1"/>
      <c r="Y69" s="6"/>
    </row>
    <row r="70" spans="2:25" x14ac:dyDescent="0.3">
      <c r="B70" s="154" t="s">
        <v>68</v>
      </c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1"/>
      <c r="Y70" s="6"/>
    </row>
    <row r="71" spans="2:25" x14ac:dyDescent="0.3"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1"/>
      <c r="Y71" s="6"/>
    </row>
    <row r="72" spans="2:25" x14ac:dyDescent="0.3"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1"/>
      <c r="Y72" s="6"/>
    </row>
    <row r="73" spans="2:25" x14ac:dyDescent="0.3">
      <c r="B73" s="154" t="s">
        <v>36</v>
      </c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1"/>
      <c r="Y73" s="6"/>
    </row>
    <row r="74" spans="2:25" x14ac:dyDescent="0.3"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1"/>
      <c r="Y74" s="6"/>
    </row>
    <row r="75" spans="2:25" x14ac:dyDescent="0.3">
      <c r="B75" s="151" t="s">
        <v>37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1"/>
      <c r="Y75" s="6"/>
    </row>
    <row r="76" spans="2:25" x14ac:dyDescent="0.3">
      <c r="B76" s="155" t="s">
        <v>38</v>
      </c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1"/>
      <c r="Y76" s="6"/>
    </row>
    <row r="77" spans="2:25" x14ac:dyDescent="0.3"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1"/>
      <c r="Y77" s="6"/>
    </row>
    <row r="78" spans="2:25" x14ac:dyDescent="0.3">
      <c r="B78" s="151" t="s">
        <v>39</v>
      </c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1"/>
      <c r="Y78" s="6"/>
    </row>
    <row r="79" spans="2:25" x14ac:dyDescent="0.3">
      <c r="B79" s="151" t="s">
        <v>40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1"/>
      <c r="Y79" s="6"/>
    </row>
    <row r="80" spans="2:25" x14ac:dyDescent="0.3">
      <c r="B80" s="151" t="s">
        <v>69</v>
      </c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1"/>
      <c r="Y80" s="6"/>
    </row>
    <row r="81" spans="2:25" x14ac:dyDescent="0.3">
      <c r="B81" s="151" t="s">
        <v>41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1"/>
      <c r="Y81" s="6"/>
    </row>
    <row r="82" spans="2:25" x14ac:dyDescent="0.3">
      <c r="M82" s="11"/>
      <c r="O82" s="6"/>
      <c r="W82" s="11"/>
      <c r="Y82" s="6"/>
    </row>
    <row r="83" spans="2:25" x14ac:dyDescent="0.3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52"/>
      <c r="N83" s="52"/>
      <c r="O83" s="13"/>
      <c r="P83" s="13"/>
      <c r="Q83" s="13"/>
      <c r="R83" s="13"/>
      <c r="S83" s="13"/>
      <c r="T83" s="13"/>
      <c r="U83" s="13"/>
      <c r="V83" s="13"/>
      <c r="W83" s="11"/>
      <c r="Y83" s="6"/>
    </row>
    <row r="84" spans="2:25" x14ac:dyDescent="0.3">
      <c r="B84" s="27" t="s">
        <v>42</v>
      </c>
      <c r="M84" s="11"/>
      <c r="O84" s="6"/>
      <c r="W84" s="11"/>
      <c r="Y84" s="6"/>
    </row>
    <row r="85" spans="2:25" x14ac:dyDescent="0.3">
      <c r="B85" s="19" t="str">
        <f>Indice!B24</f>
        <v>Información al: 13/06/2021 para todas las instituciones</v>
      </c>
      <c r="M85" s="11"/>
      <c r="O85" s="6"/>
      <c r="W85" s="11"/>
      <c r="Y85" s="6"/>
    </row>
    <row r="86" spans="2:25" x14ac:dyDescent="0.3">
      <c r="B86" s="6" t="s">
        <v>28</v>
      </c>
      <c r="M86" s="11"/>
      <c r="O86" s="6"/>
      <c r="W86" s="11"/>
      <c r="Y86" s="6"/>
    </row>
    <row r="87" spans="2:25" x14ac:dyDescent="0.3">
      <c r="M87" s="11"/>
      <c r="O87" s="6"/>
      <c r="W87" s="11"/>
      <c r="Y87" s="6"/>
    </row>
    <row r="88" spans="2:25" x14ac:dyDescent="0.3">
      <c r="B88" s="6" t="str">
        <f>+Indice!B25</f>
        <v>Actualización: 22/06/2021</v>
      </c>
      <c r="M88" s="11"/>
      <c r="O88" s="6"/>
      <c r="W88" s="11"/>
      <c r="Y88" s="6"/>
    </row>
  </sheetData>
  <mergeCells count="38">
    <mergeCell ref="B81:V81"/>
    <mergeCell ref="B78:V78"/>
    <mergeCell ref="B79:V79"/>
    <mergeCell ref="B80:V80"/>
    <mergeCell ref="B68:V68"/>
    <mergeCell ref="B69:V69"/>
    <mergeCell ref="B70:V72"/>
    <mergeCell ref="B73:V74"/>
    <mergeCell ref="B75:V75"/>
    <mergeCell ref="B76:V77"/>
    <mergeCell ref="B28:B31"/>
    <mergeCell ref="B32:B35"/>
    <mergeCell ref="B36:B39"/>
    <mergeCell ref="B40:B43"/>
    <mergeCell ref="B52:B53"/>
    <mergeCell ref="B44:B47"/>
    <mergeCell ref="B48:B51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1E8C-D4DF-45D8-A266-F20C598B82C7}">
  <dimension ref="A1:AD85"/>
  <sheetViews>
    <sheetView topLeftCell="A68" zoomScaleNormal="100" workbookViewId="0">
      <selection activeCell="A81" sqref="A81:XFD85"/>
    </sheetView>
  </sheetViews>
  <sheetFormatPr baseColWidth="10" defaultColWidth="11.44140625" defaultRowHeight="14.4" x14ac:dyDescent="0.3"/>
  <cols>
    <col min="1" max="1" width="5.6640625" style="6" customWidth="1"/>
    <col min="2" max="2" width="28.6640625" style="6" customWidth="1"/>
    <col min="3" max="3" width="11.44140625" style="6"/>
    <col min="4" max="4" width="19.109375" style="6" bestFit="1" customWidth="1"/>
    <col min="5" max="5" width="8.88671875" style="6" bestFit="1" customWidth="1"/>
    <col min="6" max="6" width="16.6640625" style="6" bestFit="1" customWidth="1"/>
    <col min="7" max="7" width="8.88671875" style="6" bestFit="1" customWidth="1"/>
    <col min="8" max="8" width="18.5546875" style="6" bestFit="1" customWidth="1"/>
    <col min="9" max="9" width="8.88671875" style="6" bestFit="1" customWidth="1"/>
    <col min="10" max="10" width="18.5546875" style="6" bestFit="1" customWidth="1"/>
    <col min="11" max="11" width="8.88671875" style="6" bestFit="1" customWidth="1"/>
    <col min="12" max="12" width="15.6640625" style="6" bestFit="1" customWidth="1"/>
    <col min="13" max="13" width="9.109375" style="11" bestFit="1" customWidth="1"/>
    <col min="14" max="14" width="19.33203125" style="11" bestFit="1" customWidth="1"/>
    <col min="15" max="15" width="9.5546875" style="6" bestFit="1" customWidth="1"/>
    <col min="16" max="16" width="18.5546875" style="6" bestFit="1" customWidth="1"/>
    <col min="17" max="17" width="8.88671875" style="6" bestFit="1" customWidth="1"/>
    <col min="18" max="18" width="16.6640625" style="6" bestFit="1" customWidth="1"/>
    <col min="19" max="19" width="8.88671875" style="6" bestFit="1" customWidth="1"/>
    <col min="20" max="20" width="16.6640625" style="6" bestFit="1" customWidth="1"/>
    <col min="21" max="21" width="8.88671875" style="6" bestFit="1" customWidth="1"/>
    <col min="22" max="22" width="16.6640625" style="6" bestFit="1" customWidth="1"/>
    <col min="23" max="23" width="9.109375" style="11" bestFit="1" customWidth="1"/>
    <col min="24" max="24" width="19.33203125" style="11" bestFit="1" customWidth="1"/>
    <col min="25" max="16384" width="11.44140625" style="6"/>
  </cols>
  <sheetData>
    <row r="1" spans="1:24" x14ac:dyDescent="0.3">
      <c r="A1" s="115">
        <v>29659.439999999999</v>
      </c>
    </row>
    <row r="2" spans="1:24" x14ac:dyDescent="0.3">
      <c r="A2" s="115">
        <v>720.28</v>
      </c>
      <c r="B2" s="7" t="s">
        <v>66</v>
      </c>
    </row>
    <row r="3" spans="1:24" x14ac:dyDescent="0.3">
      <c r="B3" s="7"/>
    </row>
    <row r="4" spans="1:24" x14ac:dyDescent="0.3">
      <c r="B4" s="7" t="s">
        <v>99</v>
      </c>
    </row>
    <row r="5" spans="1:24" x14ac:dyDescent="0.3">
      <c r="B5" s="119" t="s">
        <v>43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24" x14ac:dyDescent="0.3">
      <c r="B6" s="129" t="s">
        <v>2</v>
      </c>
      <c r="C6" s="145" t="s">
        <v>5</v>
      </c>
      <c r="D6" s="145"/>
      <c r="E6" s="133" t="s">
        <v>6</v>
      </c>
      <c r="F6" s="131"/>
      <c r="G6" s="145" t="s">
        <v>7</v>
      </c>
      <c r="H6" s="145"/>
      <c r="I6" s="139" t="s">
        <v>8</v>
      </c>
      <c r="J6" s="137"/>
      <c r="K6" s="137"/>
      <c r="L6" s="137"/>
      <c r="M6" s="137"/>
      <c r="N6" s="138"/>
      <c r="O6" s="137" t="s">
        <v>9</v>
      </c>
      <c r="P6" s="138"/>
      <c r="Q6" s="139" t="s">
        <v>10</v>
      </c>
      <c r="R6" s="137"/>
      <c r="S6" s="137"/>
      <c r="T6" s="137"/>
      <c r="U6" s="137"/>
      <c r="V6" s="137"/>
      <c r="W6" s="137"/>
      <c r="X6" s="138"/>
    </row>
    <row r="7" spans="1:24" x14ac:dyDescent="0.3">
      <c r="B7" s="129"/>
      <c r="C7" s="146"/>
      <c r="D7" s="146"/>
      <c r="E7" s="133"/>
      <c r="F7" s="131"/>
      <c r="G7" s="146"/>
      <c r="H7" s="146"/>
      <c r="I7" s="134" t="s">
        <v>11</v>
      </c>
      <c r="J7" s="136"/>
      <c r="K7" s="136" t="s">
        <v>12</v>
      </c>
      <c r="L7" s="136"/>
      <c r="M7" s="140" t="s">
        <v>4</v>
      </c>
      <c r="N7" s="141"/>
      <c r="O7" s="136" t="s">
        <v>13</v>
      </c>
      <c r="P7" s="135"/>
      <c r="Q7" s="134" t="s">
        <v>14</v>
      </c>
      <c r="R7" s="136"/>
      <c r="S7" s="136" t="s">
        <v>15</v>
      </c>
      <c r="T7" s="136"/>
      <c r="U7" s="136" t="s">
        <v>16</v>
      </c>
      <c r="V7" s="136"/>
      <c r="W7" s="140" t="s">
        <v>4</v>
      </c>
      <c r="X7" s="141"/>
    </row>
    <row r="8" spans="1:24" ht="45" customHeight="1" x14ac:dyDescent="0.3">
      <c r="B8" s="129"/>
      <c r="C8" s="146"/>
      <c r="D8" s="146"/>
      <c r="E8" s="147"/>
      <c r="F8" s="148"/>
      <c r="G8" s="146"/>
      <c r="H8" s="146"/>
      <c r="I8" s="134"/>
      <c r="J8" s="136"/>
      <c r="K8" s="136"/>
      <c r="L8" s="136"/>
      <c r="M8" s="142"/>
      <c r="N8" s="143"/>
      <c r="O8" s="136"/>
      <c r="P8" s="135"/>
      <c r="Q8" s="134"/>
      <c r="R8" s="136"/>
      <c r="S8" s="136"/>
      <c r="T8" s="136"/>
      <c r="U8" s="136"/>
      <c r="V8" s="136"/>
      <c r="W8" s="142"/>
      <c r="X8" s="143"/>
    </row>
    <row r="9" spans="1:24" x14ac:dyDescent="0.3">
      <c r="B9" s="144"/>
      <c r="C9" s="14" t="s">
        <v>17</v>
      </c>
      <c r="D9" s="14" t="s">
        <v>18</v>
      </c>
      <c r="E9" s="15" t="s">
        <v>17</v>
      </c>
      <c r="F9" s="16" t="s">
        <v>18</v>
      </c>
      <c r="G9" s="14" t="s">
        <v>17</v>
      </c>
      <c r="H9" s="14" t="s">
        <v>18</v>
      </c>
      <c r="I9" s="15" t="s">
        <v>17</v>
      </c>
      <c r="J9" s="14" t="s">
        <v>18</v>
      </c>
      <c r="K9" s="14" t="s">
        <v>17</v>
      </c>
      <c r="L9" s="14" t="s">
        <v>18</v>
      </c>
      <c r="M9" s="107" t="s">
        <v>17</v>
      </c>
      <c r="N9" s="18" t="s">
        <v>18</v>
      </c>
      <c r="O9" s="14" t="s">
        <v>17</v>
      </c>
      <c r="P9" s="16" t="s">
        <v>18</v>
      </c>
      <c r="Q9" s="15" t="s">
        <v>17</v>
      </c>
      <c r="R9" s="14" t="s">
        <v>18</v>
      </c>
      <c r="S9" s="14" t="s">
        <v>17</v>
      </c>
      <c r="T9" s="14" t="s">
        <v>18</v>
      </c>
      <c r="U9" s="14" t="s">
        <v>17</v>
      </c>
      <c r="V9" s="14" t="s">
        <v>18</v>
      </c>
      <c r="W9" s="17" t="s">
        <v>17</v>
      </c>
      <c r="X9" s="18" t="s">
        <v>18</v>
      </c>
    </row>
    <row r="10" spans="1:24" x14ac:dyDescent="0.3">
      <c r="B10" s="1" t="s">
        <v>19</v>
      </c>
      <c r="C10" s="2">
        <f t="shared" ref="C10:C26" si="0">+E10+G10+I10+K10+O10+Q10+S10+U10</f>
        <v>2389</v>
      </c>
      <c r="D10" s="2">
        <f t="shared" ref="D10:D21" si="1">+F10+H10+N10+P10+X10</f>
        <v>245794.32959624322</v>
      </c>
      <c r="E10" s="3">
        <v>0</v>
      </c>
      <c r="F10" s="4">
        <v>0</v>
      </c>
      <c r="G10" s="2">
        <v>0</v>
      </c>
      <c r="H10" s="2">
        <v>0</v>
      </c>
      <c r="I10" s="3">
        <v>0</v>
      </c>
      <c r="J10" s="24">
        <v>0</v>
      </c>
      <c r="K10" s="24">
        <v>0</v>
      </c>
      <c r="L10" s="24">
        <v>0</v>
      </c>
      <c r="M10" s="25">
        <v>0</v>
      </c>
      <c r="N10" s="105">
        <v>0</v>
      </c>
      <c r="O10" s="24">
        <v>2389</v>
      </c>
      <c r="P10" s="4">
        <v>245794.32959624322</v>
      </c>
      <c r="Q10" s="3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5">
        <v>0</v>
      </c>
      <c r="X10" s="5">
        <v>0</v>
      </c>
    </row>
    <row r="11" spans="1:24" x14ac:dyDescent="0.3">
      <c r="B11" s="1" t="s">
        <v>20</v>
      </c>
      <c r="C11" s="2">
        <f t="shared" si="0"/>
        <v>0</v>
      </c>
      <c r="D11" s="2">
        <f t="shared" si="1"/>
        <v>0</v>
      </c>
      <c r="E11" s="3">
        <v>0</v>
      </c>
      <c r="F11" s="4">
        <v>0</v>
      </c>
      <c r="G11" s="2">
        <v>0</v>
      </c>
      <c r="H11" s="2">
        <v>0</v>
      </c>
      <c r="I11" s="3">
        <v>0</v>
      </c>
      <c r="J11" s="24">
        <v>0</v>
      </c>
      <c r="K11" s="24">
        <v>0</v>
      </c>
      <c r="L11" s="24">
        <v>0</v>
      </c>
      <c r="M11" s="25">
        <v>0</v>
      </c>
      <c r="N11" s="5">
        <v>0</v>
      </c>
      <c r="O11" s="24">
        <v>0</v>
      </c>
      <c r="P11" s="4">
        <v>0</v>
      </c>
      <c r="Q11" s="3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5">
        <v>0</v>
      </c>
      <c r="X11" s="5">
        <v>0</v>
      </c>
    </row>
    <row r="12" spans="1:24" x14ac:dyDescent="0.3">
      <c r="B12" s="6" t="s">
        <v>57</v>
      </c>
      <c r="C12" s="2">
        <f t="shared" si="0"/>
        <v>0</v>
      </c>
      <c r="D12" s="2">
        <f t="shared" si="1"/>
        <v>0</v>
      </c>
      <c r="E12" s="3">
        <v>0</v>
      </c>
      <c r="F12" s="4">
        <v>0</v>
      </c>
      <c r="G12" s="2">
        <v>0</v>
      </c>
      <c r="H12" s="2">
        <v>0</v>
      </c>
      <c r="I12" s="3">
        <v>0</v>
      </c>
      <c r="J12" s="24">
        <v>0</v>
      </c>
      <c r="K12" s="24">
        <v>0</v>
      </c>
      <c r="L12" s="24">
        <v>0</v>
      </c>
      <c r="M12" s="25">
        <v>0</v>
      </c>
      <c r="N12" s="5">
        <v>0</v>
      </c>
      <c r="O12" s="24">
        <v>0</v>
      </c>
      <c r="P12" s="4">
        <v>0</v>
      </c>
      <c r="Q12" s="3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5">
        <v>0</v>
      </c>
      <c r="X12" s="5">
        <v>0</v>
      </c>
    </row>
    <row r="13" spans="1:24" x14ac:dyDescent="0.3">
      <c r="B13" s="1" t="s">
        <v>21</v>
      </c>
      <c r="C13" s="2">
        <f t="shared" si="0"/>
        <v>0</v>
      </c>
      <c r="D13" s="2">
        <f t="shared" si="1"/>
        <v>0</v>
      </c>
      <c r="E13" s="3">
        <v>0</v>
      </c>
      <c r="F13" s="4">
        <v>0</v>
      </c>
      <c r="G13" s="2">
        <v>0</v>
      </c>
      <c r="H13" s="2">
        <v>0</v>
      </c>
      <c r="I13" s="3">
        <v>0</v>
      </c>
      <c r="J13" s="24">
        <v>0</v>
      </c>
      <c r="K13" s="24">
        <v>0</v>
      </c>
      <c r="L13" s="24">
        <v>0</v>
      </c>
      <c r="M13" s="25">
        <v>0</v>
      </c>
      <c r="N13" s="5">
        <v>0</v>
      </c>
      <c r="O13" s="24">
        <v>0</v>
      </c>
      <c r="P13" s="4">
        <v>0</v>
      </c>
      <c r="Q13" s="3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5">
        <v>0</v>
      </c>
      <c r="X13" s="5">
        <v>0</v>
      </c>
    </row>
    <row r="14" spans="1:24" x14ac:dyDescent="0.3">
      <c r="B14" s="6" t="s">
        <v>22</v>
      </c>
      <c r="C14" s="2">
        <f t="shared" si="0"/>
        <v>4678</v>
      </c>
      <c r="D14" s="2">
        <f t="shared" si="1"/>
        <v>422510.42514626042</v>
      </c>
      <c r="E14" s="3">
        <v>0</v>
      </c>
      <c r="F14" s="4">
        <v>0</v>
      </c>
      <c r="G14" s="2">
        <v>220</v>
      </c>
      <c r="H14" s="2">
        <v>18971.989761101358</v>
      </c>
      <c r="I14" s="3">
        <v>0</v>
      </c>
      <c r="J14" s="24">
        <v>0</v>
      </c>
      <c r="K14" s="24">
        <v>27</v>
      </c>
      <c r="L14" s="24">
        <v>2458.1815098329571</v>
      </c>
      <c r="M14" s="25">
        <v>27</v>
      </c>
      <c r="N14" s="5">
        <v>2458.1815098329571</v>
      </c>
      <c r="O14" s="24">
        <v>4362</v>
      </c>
      <c r="P14" s="4">
        <v>396075.21318676282</v>
      </c>
      <c r="Q14" s="3">
        <v>0</v>
      </c>
      <c r="R14" s="24">
        <v>0</v>
      </c>
      <c r="S14" s="24">
        <v>69</v>
      </c>
      <c r="T14" s="24">
        <v>5005.0406885632365</v>
      </c>
      <c r="U14" s="24">
        <v>0</v>
      </c>
      <c r="V14" s="24">
        <v>0</v>
      </c>
      <c r="W14" s="25">
        <v>69</v>
      </c>
      <c r="X14" s="5">
        <v>5005.0406885632365</v>
      </c>
    </row>
    <row r="15" spans="1:24" x14ac:dyDescent="0.3">
      <c r="B15" s="6" t="s">
        <v>23</v>
      </c>
      <c r="C15" s="2">
        <f t="shared" si="0"/>
        <v>24</v>
      </c>
      <c r="D15" s="2">
        <f t="shared" si="1"/>
        <v>3488.7095980234294</v>
      </c>
      <c r="E15" s="3">
        <v>0</v>
      </c>
      <c r="F15" s="4">
        <v>0</v>
      </c>
      <c r="G15" s="2">
        <v>3</v>
      </c>
      <c r="H15" s="2">
        <v>368.415587077841</v>
      </c>
      <c r="I15" s="3">
        <v>6</v>
      </c>
      <c r="J15" s="24">
        <v>796.10936686599621</v>
      </c>
      <c r="K15" s="24">
        <v>3</v>
      </c>
      <c r="L15" s="24">
        <v>479.51040208446284</v>
      </c>
      <c r="M15" s="25">
        <v>9</v>
      </c>
      <c r="N15" s="5">
        <v>1275.619768950459</v>
      </c>
      <c r="O15" s="24">
        <v>11</v>
      </c>
      <c r="P15" s="4">
        <v>1754.5232479102776</v>
      </c>
      <c r="Q15" s="3">
        <v>0</v>
      </c>
      <c r="R15" s="24">
        <v>0</v>
      </c>
      <c r="S15" s="24">
        <v>0</v>
      </c>
      <c r="T15" s="24">
        <v>0</v>
      </c>
      <c r="U15" s="24">
        <v>1</v>
      </c>
      <c r="V15" s="24">
        <v>90.150994084851234</v>
      </c>
      <c r="W15" s="25">
        <v>1</v>
      </c>
      <c r="X15" s="5">
        <v>90.150994084851234</v>
      </c>
    </row>
    <row r="16" spans="1:24" x14ac:dyDescent="0.3">
      <c r="B16" s="6" t="s">
        <v>24</v>
      </c>
      <c r="C16" s="2">
        <f t="shared" si="0"/>
        <v>1386</v>
      </c>
      <c r="D16" s="2">
        <f t="shared" si="1"/>
        <v>162485.86868126979</v>
      </c>
      <c r="E16" s="3">
        <v>0</v>
      </c>
      <c r="F16" s="4">
        <v>0</v>
      </c>
      <c r="G16" s="2">
        <v>0</v>
      </c>
      <c r="H16" s="2">
        <v>0</v>
      </c>
      <c r="I16" s="3">
        <v>775</v>
      </c>
      <c r="J16" s="24">
        <v>72520.315993828612</v>
      </c>
      <c r="K16" s="24">
        <v>0</v>
      </c>
      <c r="L16" s="24">
        <v>0</v>
      </c>
      <c r="M16" s="25">
        <v>775</v>
      </c>
      <c r="N16" s="5">
        <v>72520.315993828612</v>
      </c>
      <c r="O16" s="24">
        <v>423</v>
      </c>
      <c r="P16" s="4">
        <v>42179.012786485517</v>
      </c>
      <c r="Q16" s="3">
        <v>0</v>
      </c>
      <c r="R16" s="24">
        <v>0</v>
      </c>
      <c r="S16" s="24">
        <v>0</v>
      </c>
      <c r="T16" s="24">
        <v>0</v>
      </c>
      <c r="U16" s="24">
        <v>188</v>
      </c>
      <c r="V16" s="24">
        <v>47786.53990095565</v>
      </c>
      <c r="W16" s="25">
        <v>188</v>
      </c>
      <c r="X16" s="5">
        <v>47786.53990095565</v>
      </c>
    </row>
    <row r="17" spans="1:30" x14ac:dyDescent="0.3">
      <c r="B17" s="6" t="s">
        <v>25</v>
      </c>
      <c r="C17" s="2">
        <f t="shared" si="0"/>
        <v>3838</v>
      </c>
      <c r="D17" s="2">
        <f t="shared" si="1"/>
        <v>331335.77525401697</v>
      </c>
      <c r="E17" s="3">
        <v>47</v>
      </c>
      <c r="F17" s="4">
        <v>3766.6186549712338</v>
      </c>
      <c r="G17" s="2">
        <v>0</v>
      </c>
      <c r="H17" s="2">
        <v>0</v>
      </c>
      <c r="I17" s="3">
        <v>79</v>
      </c>
      <c r="J17" s="24">
        <v>6742.4200861513236</v>
      </c>
      <c r="K17" s="24">
        <v>0</v>
      </c>
      <c r="L17" s="24">
        <v>0</v>
      </c>
      <c r="M17" s="25">
        <v>79</v>
      </c>
      <c r="N17" s="5">
        <v>6742.4200861513236</v>
      </c>
      <c r="O17" s="24">
        <v>3682</v>
      </c>
      <c r="P17" s="4">
        <v>318196.67879771162</v>
      </c>
      <c r="Q17" s="3">
        <v>0</v>
      </c>
      <c r="R17" s="24">
        <v>0</v>
      </c>
      <c r="S17" s="24">
        <v>30</v>
      </c>
      <c r="T17" s="24">
        <v>2630.0577151827547</v>
      </c>
      <c r="U17" s="24">
        <v>0</v>
      </c>
      <c r="V17" s="24">
        <v>0</v>
      </c>
      <c r="W17" s="25">
        <v>30</v>
      </c>
      <c r="X17" s="5">
        <v>2630.0577151827547</v>
      </c>
    </row>
    <row r="18" spans="1:30" x14ac:dyDescent="0.3">
      <c r="B18" s="6" t="s">
        <v>26</v>
      </c>
      <c r="C18" s="2">
        <f t="shared" si="0"/>
        <v>0</v>
      </c>
      <c r="D18" s="2">
        <f t="shared" si="1"/>
        <v>0</v>
      </c>
      <c r="E18" s="3">
        <v>0</v>
      </c>
      <c r="F18" s="4">
        <v>0</v>
      </c>
      <c r="G18" s="2">
        <v>0</v>
      </c>
      <c r="H18" s="2">
        <v>0</v>
      </c>
      <c r="I18" s="3">
        <v>0</v>
      </c>
      <c r="J18" s="24">
        <v>0</v>
      </c>
      <c r="K18" s="24">
        <v>0</v>
      </c>
      <c r="L18" s="24">
        <v>0</v>
      </c>
      <c r="M18" s="25">
        <v>0</v>
      </c>
      <c r="N18" s="5">
        <v>0</v>
      </c>
      <c r="O18" s="24">
        <v>0</v>
      </c>
      <c r="P18" s="4">
        <v>0</v>
      </c>
      <c r="Q18" s="3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5">
        <v>0</v>
      </c>
    </row>
    <row r="19" spans="1:30" x14ac:dyDescent="0.3">
      <c r="B19" s="6" t="s">
        <v>58</v>
      </c>
      <c r="C19" s="2">
        <f t="shared" si="0"/>
        <v>219</v>
      </c>
      <c r="D19" s="2">
        <f t="shared" si="1"/>
        <v>13508.581719681828</v>
      </c>
      <c r="E19" s="3">
        <v>0</v>
      </c>
      <c r="F19" s="4">
        <v>0</v>
      </c>
      <c r="G19" s="2">
        <v>0</v>
      </c>
      <c r="H19" s="2">
        <v>0</v>
      </c>
      <c r="I19" s="3">
        <v>9</v>
      </c>
      <c r="J19" s="24">
        <v>541.48564504252272</v>
      </c>
      <c r="K19" s="24">
        <v>4</v>
      </c>
      <c r="L19" s="24">
        <v>245.25378766423103</v>
      </c>
      <c r="M19" s="25">
        <v>0</v>
      </c>
      <c r="N19" s="5">
        <v>0</v>
      </c>
      <c r="O19" s="24">
        <v>201</v>
      </c>
      <c r="P19" s="4">
        <v>13083.422276347766</v>
      </c>
      <c r="Q19" s="3">
        <v>5</v>
      </c>
      <c r="R19" s="24">
        <v>425.15944333406162</v>
      </c>
      <c r="S19" s="24">
        <v>0</v>
      </c>
      <c r="T19" s="24">
        <v>0</v>
      </c>
      <c r="U19" s="24">
        <v>0</v>
      </c>
      <c r="V19" s="24">
        <v>0</v>
      </c>
      <c r="W19" s="25">
        <v>5</v>
      </c>
      <c r="X19" s="5">
        <v>425.15944333406162</v>
      </c>
    </row>
    <row r="20" spans="1:30" x14ac:dyDescent="0.3">
      <c r="B20" s="6" t="s">
        <v>27</v>
      </c>
      <c r="C20" s="2">
        <f t="shared" si="0"/>
        <v>46</v>
      </c>
      <c r="D20" s="2">
        <f t="shared" si="1"/>
        <v>4830.8055040823428</v>
      </c>
      <c r="E20" s="3">
        <v>2</v>
      </c>
      <c r="F20" s="4">
        <v>175.2599509633358</v>
      </c>
      <c r="G20" s="2">
        <v>2</v>
      </c>
      <c r="H20" s="2">
        <v>221.74629730028619</v>
      </c>
      <c r="I20" s="3">
        <v>5</v>
      </c>
      <c r="J20" s="24">
        <v>450.33800368449306</v>
      </c>
      <c r="K20" s="24">
        <v>0</v>
      </c>
      <c r="L20" s="24">
        <v>0</v>
      </c>
      <c r="M20" s="25">
        <v>5</v>
      </c>
      <c r="N20" s="5">
        <v>450.33800368449306</v>
      </c>
      <c r="O20" s="24">
        <v>3</v>
      </c>
      <c r="P20" s="4">
        <v>460.70674294592214</v>
      </c>
      <c r="Q20" s="3">
        <v>15</v>
      </c>
      <c r="R20" s="24">
        <v>1481.2737529771298</v>
      </c>
      <c r="S20" s="24">
        <v>15</v>
      </c>
      <c r="T20" s="24">
        <v>1714.3418082067633</v>
      </c>
      <c r="U20" s="24">
        <v>4</v>
      </c>
      <c r="V20" s="24">
        <v>327.13894800441278</v>
      </c>
      <c r="W20" s="25">
        <v>34</v>
      </c>
      <c r="X20" s="5">
        <v>3522.7545091883057</v>
      </c>
    </row>
    <row r="21" spans="1:30" x14ac:dyDescent="0.3">
      <c r="B21" s="6" t="s">
        <v>0</v>
      </c>
      <c r="C21" s="2">
        <f t="shared" si="0"/>
        <v>443</v>
      </c>
      <c r="D21" s="2">
        <f t="shared" si="1"/>
        <v>21303.429633196043</v>
      </c>
      <c r="E21" s="3">
        <v>0</v>
      </c>
      <c r="F21" s="4">
        <v>0</v>
      </c>
      <c r="G21" s="2">
        <v>152</v>
      </c>
      <c r="H21" s="2">
        <v>6769.562136034936</v>
      </c>
      <c r="I21" s="3">
        <v>138</v>
      </c>
      <c r="J21" s="24">
        <v>6952.6092535799735</v>
      </c>
      <c r="K21" s="24">
        <v>0</v>
      </c>
      <c r="L21" s="24">
        <v>0</v>
      </c>
      <c r="M21" s="25">
        <v>138</v>
      </c>
      <c r="N21" s="5">
        <v>6952.6092535799735</v>
      </c>
      <c r="O21" s="24">
        <v>62</v>
      </c>
      <c r="P21" s="4">
        <v>2650.7448893168585</v>
      </c>
      <c r="Q21" s="3">
        <v>0</v>
      </c>
      <c r="R21" s="24">
        <v>0</v>
      </c>
      <c r="S21" s="24">
        <v>91</v>
      </c>
      <c r="T21" s="24">
        <v>4930.5133542642752</v>
      </c>
      <c r="U21" s="24">
        <v>0</v>
      </c>
      <c r="V21" s="24">
        <v>0</v>
      </c>
      <c r="W21" s="25">
        <v>91</v>
      </c>
      <c r="X21" s="5">
        <v>4930.5133542642752</v>
      </c>
    </row>
    <row r="22" spans="1:30" x14ac:dyDescent="0.3">
      <c r="B22" s="6" t="s">
        <v>60</v>
      </c>
      <c r="C22" s="2">
        <f t="shared" si="0"/>
        <v>1</v>
      </c>
      <c r="D22" s="2">
        <f>+F22+H22+N22+P22+X22</f>
        <v>72.692558209056713</v>
      </c>
      <c r="E22" s="3">
        <v>0</v>
      </c>
      <c r="F22" s="4">
        <v>0</v>
      </c>
      <c r="G22" s="2">
        <v>0</v>
      </c>
      <c r="H22" s="2">
        <v>0</v>
      </c>
      <c r="I22" s="3">
        <v>0</v>
      </c>
      <c r="J22" s="24">
        <v>0</v>
      </c>
      <c r="K22" s="24">
        <v>0</v>
      </c>
      <c r="L22" s="24">
        <v>0</v>
      </c>
      <c r="M22" s="25">
        <f>+I22+K22</f>
        <v>0</v>
      </c>
      <c r="N22" s="5">
        <f>+J22+L22</f>
        <v>0</v>
      </c>
      <c r="O22" s="24">
        <v>1</v>
      </c>
      <c r="P22" s="4">
        <v>72.692558209056713</v>
      </c>
      <c r="Q22" s="3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5">
        <v>0</v>
      </c>
      <c r="X22" s="5">
        <v>0</v>
      </c>
    </row>
    <row r="23" spans="1:30" x14ac:dyDescent="0.3">
      <c r="B23" s="6" t="s">
        <v>61</v>
      </c>
      <c r="C23" s="2">
        <f t="shared" si="0"/>
        <v>2</v>
      </c>
      <c r="D23" s="2">
        <f>+F23+H23+N23+P23+X23</f>
        <v>90.074170460380756</v>
      </c>
      <c r="E23" s="3">
        <v>0</v>
      </c>
      <c r="F23" s="4">
        <v>0</v>
      </c>
      <c r="G23" s="2">
        <v>0</v>
      </c>
      <c r="H23" s="2">
        <v>0</v>
      </c>
      <c r="I23" s="3">
        <v>0</v>
      </c>
      <c r="J23" s="2">
        <v>0</v>
      </c>
      <c r="K23" s="2">
        <v>0</v>
      </c>
      <c r="L23" s="2">
        <v>0</v>
      </c>
      <c r="M23" s="25">
        <f t="shared" ref="M23:N25" si="2">+I23+K23</f>
        <v>0</v>
      </c>
      <c r="N23" s="5">
        <f t="shared" si="2"/>
        <v>0</v>
      </c>
      <c r="O23" s="2">
        <v>2</v>
      </c>
      <c r="P23" s="4">
        <v>90.074170460380756</v>
      </c>
      <c r="Q23" s="3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42">
        <v>0</v>
      </c>
      <c r="X23" s="5">
        <v>0</v>
      </c>
    </row>
    <row r="24" spans="1:30" x14ac:dyDescent="0.3">
      <c r="B24" s="6" t="s">
        <v>62</v>
      </c>
      <c r="C24" s="2">
        <f t="shared" si="0"/>
        <v>2</v>
      </c>
      <c r="D24" s="2">
        <f>+F24+H24+N24+P24+X24</f>
        <v>162.90044899964707</v>
      </c>
      <c r="E24" s="3">
        <v>0</v>
      </c>
      <c r="F24" s="4">
        <v>0</v>
      </c>
      <c r="G24" s="2">
        <v>0</v>
      </c>
      <c r="H24" s="2">
        <v>0</v>
      </c>
      <c r="I24" s="3">
        <v>0</v>
      </c>
      <c r="J24" s="24">
        <v>0</v>
      </c>
      <c r="K24" s="24">
        <v>0</v>
      </c>
      <c r="L24" s="24">
        <v>0</v>
      </c>
      <c r="M24" s="25">
        <f t="shared" si="2"/>
        <v>0</v>
      </c>
      <c r="N24" s="5">
        <f t="shared" si="2"/>
        <v>0</v>
      </c>
      <c r="O24" s="24">
        <v>2</v>
      </c>
      <c r="P24" s="4">
        <v>162.90044899964707</v>
      </c>
      <c r="Q24" s="3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5">
        <v>0</v>
      </c>
      <c r="X24" s="5">
        <v>0</v>
      </c>
    </row>
    <row r="25" spans="1:30" x14ac:dyDescent="0.3">
      <c r="B25" s="13" t="s">
        <v>63</v>
      </c>
      <c r="C25" s="68">
        <f t="shared" si="0"/>
        <v>18</v>
      </c>
      <c r="D25" s="68">
        <f>+F25+H25+N25+P25+X25</f>
        <v>1866.2338183378884</v>
      </c>
      <c r="E25" s="69">
        <v>0</v>
      </c>
      <c r="F25" s="70">
        <v>0</v>
      </c>
      <c r="G25" s="68">
        <v>0</v>
      </c>
      <c r="H25" s="68">
        <v>0</v>
      </c>
      <c r="I25" s="69">
        <v>1</v>
      </c>
      <c r="J25" s="68">
        <v>117.21776430646274</v>
      </c>
      <c r="K25" s="68">
        <v>5</v>
      </c>
      <c r="L25" s="68">
        <v>543.04719403494255</v>
      </c>
      <c r="M25" s="71">
        <f t="shared" si="2"/>
        <v>6</v>
      </c>
      <c r="N25" s="72">
        <f t="shared" si="2"/>
        <v>660.2649583414053</v>
      </c>
      <c r="O25" s="68">
        <v>12</v>
      </c>
      <c r="P25" s="70">
        <v>1205.9688599964829</v>
      </c>
      <c r="Q25" s="69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71">
        <v>0</v>
      </c>
      <c r="X25" s="72">
        <v>0</v>
      </c>
    </row>
    <row r="26" spans="1:30" x14ac:dyDescent="0.3">
      <c r="B26" s="62" t="s">
        <v>4</v>
      </c>
      <c r="C26" s="63">
        <f t="shared" si="0"/>
        <v>13046</v>
      </c>
      <c r="D26" s="63">
        <f t="shared" ref="D26:X26" si="3">SUM(D10:D25)</f>
        <v>1207449.8261287808</v>
      </c>
      <c r="E26" s="64">
        <f t="shared" si="3"/>
        <v>49</v>
      </c>
      <c r="F26" s="65">
        <f t="shared" si="3"/>
        <v>3941.8786059345698</v>
      </c>
      <c r="G26" s="63">
        <f t="shared" si="3"/>
        <v>377</v>
      </c>
      <c r="H26" s="63">
        <f t="shared" si="3"/>
        <v>26331.713781514423</v>
      </c>
      <c r="I26" s="64">
        <f t="shared" si="3"/>
        <v>1013</v>
      </c>
      <c r="J26" s="63">
        <f t="shared" si="3"/>
        <v>88120.49611345939</v>
      </c>
      <c r="K26" s="63">
        <f t="shared" si="3"/>
        <v>39</v>
      </c>
      <c r="L26" s="63">
        <f t="shared" si="3"/>
        <v>3725.9928936165934</v>
      </c>
      <c r="M26" s="66">
        <f>SUM(M10:M25)</f>
        <v>1039</v>
      </c>
      <c r="N26" s="67">
        <f>SUM(N10:N25)</f>
        <v>91059.749574369212</v>
      </c>
      <c r="O26" s="63">
        <f t="shared" si="3"/>
        <v>11150</v>
      </c>
      <c r="P26" s="65">
        <f t="shared" si="3"/>
        <v>1021726.2675613896</v>
      </c>
      <c r="Q26" s="64">
        <f t="shared" si="3"/>
        <v>20</v>
      </c>
      <c r="R26" s="63">
        <f t="shared" si="3"/>
        <v>1906.4331963111913</v>
      </c>
      <c r="S26" s="63">
        <f t="shared" si="3"/>
        <v>205</v>
      </c>
      <c r="T26" s="63">
        <f t="shared" si="3"/>
        <v>14279.953566217031</v>
      </c>
      <c r="U26" s="63">
        <f>SUM(U10:U25)</f>
        <v>193</v>
      </c>
      <c r="V26" s="63">
        <f t="shared" si="3"/>
        <v>48203.829843044914</v>
      </c>
      <c r="W26" s="66">
        <f t="shared" si="3"/>
        <v>418</v>
      </c>
      <c r="X26" s="67">
        <f t="shared" si="3"/>
        <v>64390.216605573136</v>
      </c>
    </row>
    <row r="27" spans="1:30" s="20" customFormat="1" x14ac:dyDescent="0.3">
      <c r="B27" s="20" t="s">
        <v>46</v>
      </c>
      <c r="C27" s="106"/>
      <c r="D27" s="21">
        <f>+(D26*$A$1/$A$2)/1000000</f>
        <v>49.719950118116572</v>
      </c>
      <c r="E27" s="23"/>
      <c r="F27" s="21">
        <f>+(F26*$A$1/$A$2)/1000000</f>
        <v>0.1623173099350253</v>
      </c>
      <c r="H27" s="21">
        <f>+(H26*$A$1/$A$2)/1000000</f>
        <v>1.0842781765424561</v>
      </c>
      <c r="I27" s="23"/>
      <c r="J27" s="21">
        <f>+(J26*$A$1/$A$2)/1000000</f>
        <v>3.6285952230346279</v>
      </c>
      <c r="K27" s="26"/>
      <c r="L27" s="21">
        <f>+(L26*$A$1/$A$2)/1000000</f>
        <v>0.15342764295641659</v>
      </c>
      <c r="M27" s="26"/>
      <c r="N27" s="21">
        <f>+(N26*$A$1/$A$2)/1000000</f>
        <v>3.7496267825235035</v>
      </c>
      <c r="P27" s="21">
        <f>+(P26*$A$1/$A$2)/1000000</f>
        <v>42.072289844450744</v>
      </c>
      <c r="Q27" s="23"/>
      <c r="R27" s="21">
        <f>+(R26*$A$1/$A$2)/1000000</f>
        <v>7.850244488254568E-2</v>
      </c>
      <c r="S27" s="26"/>
      <c r="T27" s="21">
        <f>+(T26*$A$1/$A$2)/1000000</f>
        <v>0.58801497473204878</v>
      </c>
      <c r="U27" s="26"/>
      <c r="V27" s="21">
        <f>+(V26*$A$1/$A$2)/1000000</f>
        <v>1.9849205850502583</v>
      </c>
      <c r="W27" s="26"/>
      <c r="X27" s="21">
        <f>+(X26*$A$1/$A$2)/1000000</f>
        <v>2.6514380046648527</v>
      </c>
    </row>
    <row r="28" spans="1:30" s="20" customFormat="1" x14ac:dyDescent="0.3">
      <c r="D28" s="21"/>
      <c r="E28" s="26"/>
      <c r="F28" s="21"/>
      <c r="H28" s="21"/>
      <c r="I28" s="26"/>
      <c r="J28" s="21"/>
      <c r="K28" s="26"/>
      <c r="L28" s="21"/>
      <c r="M28" s="26"/>
      <c r="N28" s="21"/>
      <c r="P28" s="21"/>
      <c r="Q28" s="26"/>
      <c r="R28" s="21"/>
      <c r="S28" s="26"/>
      <c r="T28" s="21"/>
      <c r="U28" s="26"/>
      <c r="V28" s="21"/>
      <c r="W28" s="26"/>
      <c r="X28" s="60"/>
    </row>
    <row r="29" spans="1:30" x14ac:dyDescent="0.3">
      <c r="B29" s="7" t="s">
        <v>100</v>
      </c>
      <c r="C29" s="22"/>
    </row>
    <row r="30" spans="1:30" x14ac:dyDescent="0.3">
      <c r="B30" s="119" t="s">
        <v>102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30" x14ac:dyDescent="0.3">
      <c r="A31" s="128" t="s">
        <v>2</v>
      </c>
      <c r="B31" s="129" t="s">
        <v>71</v>
      </c>
      <c r="C31" s="163" t="s">
        <v>5</v>
      </c>
      <c r="D31" s="163"/>
      <c r="E31" s="163" t="s">
        <v>6</v>
      </c>
      <c r="F31" s="163"/>
      <c r="G31" s="163" t="s">
        <v>7</v>
      </c>
      <c r="H31" s="163"/>
      <c r="I31" s="160" t="s">
        <v>8</v>
      </c>
      <c r="J31" s="160"/>
      <c r="K31" s="160"/>
      <c r="L31" s="160"/>
      <c r="M31" s="160"/>
      <c r="N31" s="160"/>
      <c r="O31" s="160" t="s">
        <v>9</v>
      </c>
      <c r="P31" s="160"/>
      <c r="Q31" s="160" t="s">
        <v>10</v>
      </c>
      <c r="R31" s="160"/>
      <c r="S31" s="160"/>
      <c r="T31" s="160"/>
      <c r="U31" s="160"/>
      <c r="V31" s="160"/>
      <c r="W31" s="160"/>
      <c r="X31" s="160"/>
      <c r="Y31" s="77"/>
      <c r="Z31" s="77"/>
      <c r="AA31" s="77"/>
      <c r="AB31" s="77"/>
      <c r="AC31" s="77"/>
      <c r="AD31" s="77"/>
    </row>
    <row r="32" spans="1:30" ht="15" customHeight="1" x14ac:dyDescent="0.3">
      <c r="A32" s="128"/>
      <c r="B32" s="129"/>
      <c r="C32" s="163"/>
      <c r="D32" s="163"/>
      <c r="E32" s="163"/>
      <c r="F32" s="163"/>
      <c r="G32" s="163"/>
      <c r="H32" s="163"/>
      <c r="I32" s="161" t="s">
        <v>11</v>
      </c>
      <c r="J32" s="161"/>
      <c r="K32" s="161" t="s">
        <v>12</v>
      </c>
      <c r="L32" s="161"/>
      <c r="M32" s="162" t="s">
        <v>4</v>
      </c>
      <c r="N32" s="162"/>
      <c r="O32" s="161" t="s">
        <v>13</v>
      </c>
      <c r="P32" s="161"/>
      <c r="Q32" s="161" t="s">
        <v>14</v>
      </c>
      <c r="R32" s="161"/>
      <c r="S32" s="161" t="s">
        <v>15</v>
      </c>
      <c r="T32" s="161"/>
      <c r="U32" s="161" t="s">
        <v>16</v>
      </c>
      <c r="V32" s="161"/>
      <c r="W32" s="162" t="s">
        <v>4</v>
      </c>
      <c r="X32" s="162"/>
      <c r="Y32" s="77"/>
      <c r="Z32" s="77"/>
      <c r="AA32" s="77"/>
      <c r="AB32" s="77"/>
      <c r="AC32" s="77"/>
      <c r="AD32" s="77"/>
    </row>
    <row r="33" spans="1:30" x14ac:dyDescent="0.3">
      <c r="A33" s="128"/>
      <c r="B33" s="129"/>
      <c r="C33" s="163"/>
      <c r="D33" s="163"/>
      <c r="E33" s="163"/>
      <c r="F33" s="163"/>
      <c r="G33" s="163"/>
      <c r="H33" s="163"/>
      <c r="I33" s="161"/>
      <c r="J33" s="161"/>
      <c r="K33" s="161"/>
      <c r="L33" s="161"/>
      <c r="M33" s="162"/>
      <c r="N33" s="162"/>
      <c r="O33" s="161"/>
      <c r="P33" s="161"/>
      <c r="Q33" s="161"/>
      <c r="R33" s="161"/>
      <c r="S33" s="161"/>
      <c r="T33" s="161"/>
      <c r="U33" s="161"/>
      <c r="V33" s="161"/>
      <c r="W33" s="162"/>
      <c r="X33" s="162"/>
      <c r="Y33" s="77"/>
      <c r="Z33" s="77"/>
      <c r="AA33" s="77"/>
      <c r="AB33" s="77"/>
      <c r="AC33" s="77"/>
      <c r="AD33" s="77"/>
    </row>
    <row r="34" spans="1:30" x14ac:dyDescent="0.3">
      <c r="A34" s="128"/>
      <c r="B34" s="129"/>
      <c r="C34" s="78" t="s">
        <v>17</v>
      </c>
      <c r="D34" s="78" t="s">
        <v>18</v>
      </c>
      <c r="E34" s="78" t="s">
        <v>17</v>
      </c>
      <c r="F34" s="78" t="s">
        <v>18</v>
      </c>
      <c r="G34" s="78" t="s">
        <v>17</v>
      </c>
      <c r="H34" s="78" t="s">
        <v>18</v>
      </c>
      <c r="I34" s="116" t="s">
        <v>17</v>
      </c>
      <c r="J34" s="116" t="s">
        <v>18</v>
      </c>
      <c r="K34" s="116" t="s">
        <v>17</v>
      </c>
      <c r="L34" s="116" t="s">
        <v>18</v>
      </c>
      <c r="M34" s="117" t="s">
        <v>17</v>
      </c>
      <c r="N34" s="117" t="s">
        <v>18</v>
      </c>
      <c r="O34" s="116" t="s">
        <v>17</v>
      </c>
      <c r="P34" s="116" t="s">
        <v>18</v>
      </c>
      <c r="Q34" s="116" t="s">
        <v>17</v>
      </c>
      <c r="R34" s="116" t="s">
        <v>18</v>
      </c>
      <c r="S34" s="116" t="s">
        <v>17</v>
      </c>
      <c r="T34" s="116" t="s">
        <v>18</v>
      </c>
      <c r="U34" s="116" t="s">
        <v>17</v>
      </c>
      <c r="V34" s="116" t="s">
        <v>18</v>
      </c>
      <c r="W34" s="117" t="s">
        <v>17</v>
      </c>
      <c r="X34" s="117" t="s">
        <v>18</v>
      </c>
      <c r="Y34" s="77"/>
      <c r="Z34" s="77"/>
      <c r="AA34" s="77"/>
      <c r="AB34" s="77"/>
      <c r="AC34" s="77"/>
      <c r="AD34" s="77"/>
    </row>
    <row r="35" spans="1:30" x14ac:dyDescent="0.3">
      <c r="A35" s="79"/>
      <c r="B35" s="80" t="s">
        <v>72</v>
      </c>
      <c r="C35" s="81">
        <v>332</v>
      </c>
      <c r="D35" s="81">
        <v>27642.433876027331</v>
      </c>
      <c r="E35" s="81">
        <v>0</v>
      </c>
      <c r="F35" s="81">
        <v>0</v>
      </c>
      <c r="G35" s="81">
        <v>12</v>
      </c>
      <c r="H35" s="81">
        <v>771.38405175552884</v>
      </c>
      <c r="I35" s="81">
        <v>7</v>
      </c>
      <c r="J35" s="81">
        <v>690.59098890606163</v>
      </c>
      <c r="K35" s="81">
        <v>2</v>
      </c>
      <c r="L35" s="81">
        <v>164.57158328006193</v>
      </c>
      <c r="M35" s="87">
        <v>9</v>
      </c>
      <c r="N35" s="87">
        <v>855.16257218612361</v>
      </c>
      <c r="O35" s="81">
        <v>301</v>
      </c>
      <c r="P35" s="81">
        <v>25374.873497274395</v>
      </c>
      <c r="Q35" s="81">
        <v>0</v>
      </c>
      <c r="R35" s="81">
        <v>0</v>
      </c>
      <c r="S35" s="81">
        <v>9</v>
      </c>
      <c r="T35" s="81">
        <v>555.70900866638078</v>
      </c>
      <c r="U35" s="81">
        <v>1</v>
      </c>
      <c r="V35" s="81">
        <v>85.304746144903618</v>
      </c>
      <c r="W35" s="81">
        <v>10</v>
      </c>
      <c r="X35" s="81">
        <v>641.01375481128434</v>
      </c>
      <c r="Y35" s="81"/>
      <c r="Z35" s="81"/>
      <c r="AA35" s="81"/>
      <c r="AB35" s="81"/>
      <c r="AC35" s="81"/>
      <c r="AD35" s="81"/>
    </row>
    <row r="36" spans="1:30" x14ac:dyDescent="0.3">
      <c r="B36" s="82" t="s">
        <v>73</v>
      </c>
      <c r="C36" s="81">
        <v>597</v>
      </c>
      <c r="D36" s="81">
        <v>63519.831156623324</v>
      </c>
      <c r="E36" s="81">
        <v>2</v>
      </c>
      <c r="F36" s="81">
        <v>281.53097293812698</v>
      </c>
      <c r="G36" s="81">
        <v>18</v>
      </c>
      <c r="H36" s="81">
        <v>1507.0210698516223</v>
      </c>
      <c r="I36" s="81">
        <v>28</v>
      </c>
      <c r="J36" s="81">
        <v>2792.2539333176892</v>
      </c>
      <c r="K36" s="81">
        <v>2</v>
      </c>
      <c r="L36" s="81">
        <v>96.173191402130314</v>
      </c>
      <c r="M36" s="87">
        <v>30</v>
      </c>
      <c r="N36" s="87">
        <v>2888.4271247198194</v>
      </c>
      <c r="O36" s="81">
        <v>534</v>
      </c>
      <c r="P36" s="81">
        <v>57716.536320308143</v>
      </c>
      <c r="Q36" s="81">
        <v>0</v>
      </c>
      <c r="R36" s="81">
        <v>0</v>
      </c>
      <c r="S36" s="81">
        <v>7</v>
      </c>
      <c r="T36" s="81">
        <v>596.74740993086857</v>
      </c>
      <c r="U36" s="81">
        <v>6</v>
      </c>
      <c r="V36" s="81">
        <v>529.56825887474611</v>
      </c>
      <c r="W36" s="81">
        <v>13</v>
      </c>
      <c r="X36" s="81">
        <v>1126.3156688056147</v>
      </c>
      <c r="Y36" s="81"/>
      <c r="Z36" s="81"/>
      <c r="AA36" s="81"/>
      <c r="AB36" s="81"/>
      <c r="AC36" s="81"/>
      <c r="AD36" s="81"/>
    </row>
    <row r="37" spans="1:30" x14ac:dyDescent="0.3">
      <c r="B37" s="82" t="s">
        <v>74</v>
      </c>
      <c r="C37" s="81">
        <v>149</v>
      </c>
      <c r="D37" s="81">
        <v>12643.926250799072</v>
      </c>
      <c r="E37" s="81">
        <v>0</v>
      </c>
      <c r="F37" s="81">
        <v>0</v>
      </c>
      <c r="G37" s="81">
        <v>6</v>
      </c>
      <c r="H37" s="81">
        <v>372.00476475617882</v>
      </c>
      <c r="I37" s="81">
        <v>2</v>
      </c>
      <c r="J37" s="81">
        <v>117.10133434751297</v>
      </c>
      <c r="K37" s="81">
        <v>0</v>
      </c>
      <c r="L37" s="81">
        <v>0</v>
      </c>
      <c r="M37" s="87">
        <v>2</v>
      </c>
      <c r="N37" s="87">
        <v>117.10133434751297</v>
      </c>
      <c r="O37" s="81">
        <v>135</v>
      </c>
      <c r="P37" s="81">
        <v>11599.227396066817</v>
      </c>
      <c r="Q37" s="81">
        <v>0</v>
      </c>
      <c r="R37" s="81">
        <v>0</v>
      </c>
      <c r="S37" s="81">
        <v>5</v>
      </c>
      <c r="T37" s="81">
        <v>433.587147970427</v>
      </c>
      <c r="U37" s="81">
        <v>1</v>
      </c>
      <c r="V37" s="81">
        <v>122.00560765813516</v>
      </c>
      <c r="W37" s="81">
        <v>6</v>
      </c>
      <c r="X37" s="81">
        <v>555.59275562856214</v>
      </c>
      <c r="Y37" s="81"/>
      <c r="Z37" s="81"/>
      <c r="AA37" s="81"/>
      <c r="AB37" s="81"/>
      <c r="AC37" s="81"/>
      <c r="AD37" s="81"/>
    </row>
    <row r="38" spans="1:30" x14ac:dyDescent="0.3">
      <c r="B38" s="82" t="s">
        <v>75</v>
      </c>
      <c r="C38" s="81">
        <v>450</v>
      </c>
      <c r="D38" s="81">
        <v>37445.515896456578</v>
      </c>
      <c r="E38" s="81">
        <v>3</v>
      </c>
      <c r="F38" s="81">
        <v>246.27170978278755</v>
      </c>
      <c r="G38" s="81">
        <v>17</v>
      </c>
      <c r="H38" s="81">
        <v>1065.8275746271677</v>
      </c>
      <c r="I38" s="81">
        <v>25</v>
      </c>
      <c r="J38" s="81">
        <v>2323.0963902217982</v>
      </c>
      <c r="K38" s="81">
        <v>0</v>
      </c>
      <c r="L38" s="81">
        <v>0</v>
      </c>
      <c r="M38" s="87">
        <v>25</v>
      </c>
      <c r="N38" s="87">
        <v>2323.0963902217982</v>
      </c>
      <c r="O38" s="81">
        <v>390</v>
      </c>
      <c r="P38" s="81">
        <v>32792.177195523582</v>
      </c>
      <c r="Q38" s="81">
        <v>1</v>
      </c>
      <c r="R38" s="81">
        <v>140.1069946027302</v>
      </c>
      <c r="S38" s="81">
        <v>11</v>
      </c>
      <c r="T38" s="81">
        <v>651.49250963605516</v>
      </c>
      <c r="U38" s="81">
        <v>3</v>
      </c>
      <c r="V38" s="81">
        <v>226.54352206245298</v>
      </c>
      <c r="W38" s="81">
        <v>15</v>
      </c>
      <c r="X38" s="81">
        <v>1018.1430263012384</v>
      </c>
      <c r="Y38" s="81"/>
      <c r="Z38" s="81"/>
      <c r="AA38" s="81"/>
      <c r="AB38" s="81"/>
      <c r="AC38" s="81"/>
      <c r="AD38" s="81"/>
    </row>
    <row r="39" spans="1:30" x14ac:dyDescent="0.3">
      <c r="B39" s="82" t="s">
        <v>76</v>
      </c>
      <c r="C39" s="81">
        <v>1021</v>
      </c>
      <c r="D39" s="81">
        <v>93254.470853124672</v>
      </c>
      <c r="E39" s="81">
        <v>5</v>
      </c>
      <c r="F39" s="81">
        <v>312.70866880831198</v>
      </c>
      <c r="G39" s="81">
        <v>32</v>
      </c>
      <c r="H39" s="81">
        <v>1816.0376595107664</v>
      </c>
      <c r="I39" s="81">
        <v>80</v>
      </c>
      <c r="J39" s="81">
        <v>7092.2871773708475</v>
      </c>
      <c r="K39" s="81">
        <v>3</v>
      </c>
      <c r="L39" s="81">
        <v>372.53309570241385</v>
      </c>
      <c r="M39" s="87">
        <v>83</v>
      </c>
      <c r="N39" s="87">
        <v>7464.820273073261</v>
      </c>
      <c r="O39" s="81">
        <v>875</v>
      </c>
      <c r="P39" s="81">
        <v>81335.483508791804</v>
      </c>
      <c r="Q39" s="81">
        <v>0</v>
      </c>
      <c r="R39" s="81">
        <v>0</v>
      </c>
      <c r="S39" s="81">
        <v>12</v>
      </c>
      <c r="T39" s="81">
        <v>782.98737265437251</v>
      </c>
      <c r="U39" s="81">
        <v>14</v>
      </c>
      <c r="V39" s="81">
        <v>1542.4333702861552</v>
      </c>
      <c r="W39" s="81">
        <v>26</v>
      </c>
      <c r="X39" s="81">
        <v>2325.4207429405278</v>
      </c>
      <c r="Y39" s="81"/>
      <c r="Z39" s="81"/>
      <c r="AA39" s="81"/>
      <c r="AB39" s="81"/>
      <c r="AC39" s="81"/>
      <c r="AD39" s="81"/>
    </row>
    <row r="40" spans="1:30" x14ac:dyDescent="0.3">
      <c r="B40" s="82" t="s">
        <v>77</v>
      </c>
      <c r="C40" s="81">
        <v>331</v>
      </c>
      <c r="D40" s="81">
        <v>28862.859345962028</v>
      </c>
      <c r="E40" s="81">
        <v>1</v>
      </c>
      <c r="F40" s="81">
        <v>87.384016690807385</v>
      </c>
      <c r="G40" s="81">
        <v>9</v>
      </c>
      <c r="H40" s="81">
        <v>840.97562192677947</v>
      </c>
      <c r="I40" s="81">
        <v>19</v>
      </c>
      <c r="J40" s="81">
        <v>1198.9797851881224</v>
      </c>
      <c r="K40" s="81">
        <v>3</v>
      </c>
      <c r="L40" s="81">
        <v>194.08249110569855</v>
      </c>
      <c r="M40" s="87">
        <v>22</v>
      </c>
      <c r="N40" s="87">
        <v>1393.0622762938208</v>
      </c>
      <c r="O40" s="81">
        <v>290</v>
      </c>
      <c r="P40" s="81">
        <v>24100.2305505431</v>
      </c>
      <c r="Q40" s="81">
        <v>0</v>
      </c>
      <c r="R40" s="81">
        <v>0</v>
      </c>
      <c r="S40" s="81">
        <v>5</v>
      </c>
      <c r="T40" s="81">
        <v>227.09592628856109</v>
      </c>
      <c r="U40" s="81">
        <v>4</v>
      </c>
      <c r="V40" s="81">
        <v>2214.1109542189606</v>
      </c>
      <c r="W40" s="81">
        <v>9</v>
      </c>
      <c r="X40" s="81">
        <v>2441.2068805075214</v>
      </c>
      <c r="Y40" s="81"/>
      <c r="Z40" s="81"/>
      <c r="AA40" s="81"/>
      <c r="AB40" s="81"/>
      <c r="AC40" s="81"/>
      <c r="AD40" s="81"/>
    </row>
    <row r="41" spans="1:30" x14ac:dyDescent="0.3">
      <c r="B41" s="82" t="s">
        <v>78</v>
      </c>
      <c r="C41" s="81">
        <v>233</v>
      </c>
      <c r="D41" s="81">
        <v>18597.906872145933</v>
      </c>
      <c r="E41" s="81">
        <v>2</v>
      </c>
      <c r="F41" s="81">
        <v>261.13250958210944</v>
      </c>
      <c r="G41" s="81">
        <v>9</v>
      </c>
      <c r="H41" s="81">
        <v>612.30974017041456</v>
      </c>
      <c r="I41" s="81">
        <v>12</v>
      </c>
      <c r="J41" s="81">
        <v>1152.9584172863683</v>
      </c>
      <c r="K41" s="81">
        <v>0</v>
      </c>
      <c r="L41" s="81">
        <v>0</v>
      </c>
      <c r="M41" s="87">
        <v>12</v>
      </c>
      <c r="N41" s="87">
        <v>1152.9584172863683</v>
      </c>
      <c r="O41" s="81">
        <v>202</v>
      </c>
      <c r="P41" s="81">
        <v>16141.083580809349</v>
      </c>
      <c r="Q41" s="81">
        <v>0</v>
      </c>
      <c r="R41" s="81">
        <v>0</v>
      </c>
      <c r="S41" s="81">
        <v>5</v>
      </c>
      <c r="T41" s="81">
        <v>258.3733206021422</v>
      </c>
      <c r="U41" s="81">
        <v>3</v>
      </c>
      <c r="V41" s="81">
        <v>172.04930369555191</v>
      </c>
      <c r="W41" s="81">
        <v>8</v>
      </c>
      <c r="X41" s="81">
        <v>430.42262429769409</v>
      </c>
      <c r="Y41" s="81"/>
      <c r="Z41" s="81"/>
      <c r="AA41" s="81"/>
      <c r="AB41" s="81"/>
      <c r="AC41" s="81"/>
      <c r="AD41" s="81"/>
    </row>
    <row r="42" spans="1:30" x14ac:dyDescent="0.3">
      <c r="B42" s="82" t="s">
        <v>79</v>
      </c>
      <c r="C42" s="81">
        <v>749</v>
      </c>
      <c r="D42" s="81">
        <v>59246.228384622234</v>
      </c>
      <c r="E42" s="81">
        <v>6</v>
      </c>
      <c r="F42" s="81">
        <v>535.2189387257481</v>
      </c>
      <c r="G42" s="81">
        <v>24</v>
      </c>
      <c r="H42" s="81">
        <v>1135.8420792840325</v>
      </c>
      <c r="I42" s="81">
        <v>53</v>
      </c>
      <c r="J42" s="81">
        <v>3761.3277931073549</v>
      </c>
      <c r="K42" s="81">
        <v>2</v>
      </c>
      <c r="L42" s="81">
        <v>125.38190201837931</v>
      </c>
      <c r="M42" s="87">
        <v>55</v>
      </c>
      <c r="N42" s="87">
        <v>3886.709695125734</v>
      </c>
      <c r="O42" s="81">
        <v>647</v>
      </c>
      <c r="P42" s="81">
        <v>52478.462641236656</v>
      </c>
      <c r="Q42" s="81">
        <v>0</v>
      </c>
      <c r="R42" s="81">
        <v>0</v>
      </c>
      <c r="S42" s="81">
        <v>11</v>
      </c>
      <c r="T42" s="81">
        <v>736.04896114019687</v>
      </c>
      <c r="U42" s="81">
        <v>6</v>
      </c>
      <c r="V42" s="81">
        <v>473.94606910986857</v>
      </c>
      <c r="W42" s="81">
        <v>17</v>
      </c>
      <c r="X42" s="81">
        <v>1209.9950302500654</v>
      </c>
      <c r="Y42" s="81"/>
      <c r="Z42" s="81"/>
      <c r="AA42" s="81"/>
      <c r="AB42" s="81"/>
      <c r="AC42" s="81"/>
      <c r="AD42" s="81"/>
    </row>
    <row r="43" spans="1:30" x14ac:dyDescent="0.3">
      <c r="B43" s="82" t="s">
        <v>80</v>
      </c>
      <c r="C43" s="81">
        <v>375</v>
      </c>
      <c r="D43" s="81">
        <v>28941.943138508348</v>
      </c>
      <c r="E43" s="81">
        <v>1</v>
      </c>
      <c r="F43" s="81">
        <v>93.750286586665155</v>
      </c>
      <c r="G43" s="81">
        <v>22</v>
      </c>
      <c r="H43" s="81">
        <v>881.69459706589203</v>
      </c>
      <c r="I43" s="81">
        <v>64</v>
      </c>
      <c r="J43" s="81">
        <v>4459.7604674936547</v>
      </c>
      <c r="K43" s="81">
        <v>1</v>
      </c>
      <c r="L43" s="81">
        <v>144.85600537299425</v>
      </c>
      <c r="M43" s="87">
        <v>65</v>
      </c>
      <c r="N43" s="87">
        <v>4604.616472866649</v>
      </c>
      <c r="O43" s="81">
        <v>268</v>
      </c>
      <c r="P43" s="81">
        <v>21916.626139940607</v>
      </c>
      <c r="Q43" s="81">
        <v>0</v>
      </c>
      <c r="R43" s="81">
        <v>0</v>
      </c>
      <c r="S43" s="81">
        <v>10</v>
      </c>
      <c r="T43" s="81">
        <v>428.6450115039259</v>
      </c>
      <c r="U43" s="81">
        <v>9</v>
      </c>
      <c r="V43" s="81">
        <v>1016.6106305446091</v>
      </c>
      <c r="W43" s="81">
        <v>19</v>
      </c>
      <c r="X43" s="81">
        <v>1445.255642048535</v>
      </c>
      <c r="Y43" s="81"/>
      <c r="Z43" s="81"/>
      <c r="AA43" s="81"/>
      <c r="AB43" s="81"/>
      <c r="AC43" s="81"/>
      <c r="AD43" s="81"/>
    </row>
    <row r="44" spans="1:30" x14ac:dyDescent="0.3">
      <c r="B44" s="82" t="s">
        <v>81</v>
      </c>
      <c r="C44" s="81">
        <v>265</v>
      </c>
      <c r="D44" s="81">
        <v>21088.127422500223</v>
      </c>
      <c r="E44" s="81">
        <v>1</v>
      </c>
      <c r="F44" s="81">
        <v>87.529636432784983</v>
      </c>
      <c r="G44" s="81">
        <v>7</v>
      </c>
      <c r="H44" s="81">
        <v>591.9791135638435</v>
      </c>
      <c r="I44" s="81">
        <v>20</v>
      </c>
      <c r="J44" s="81">
        <v>1477.1351043714919</v>
      </c>
      <c r="K44" s="81">
        <v>0</v>
      </c>
      <c r="L44" s="81">
        <v>0</v>
      </c>
      <c r="M44" s="87">
        <v>20</v>
      </c>
      <c r="N44" s="87">
        <v>1477.1351043714919</v>
      </c>
      <c r="O44" s="81">
        <v>226</v>
      </c>
      <c r="P44" s="81">
        <v>18117.306328103296</v>
      </c>
      <c r="Q44" s="81">
        <v>0</v>
      </c>
      <c r="R44" s="81">
        <v>0</v>
      </c>
      <c r="S44" s="81">
        <v>6</v>
      </c>
      <c r="T44" s="81">
        <v>383.56887385601345</v>
      </c>
      <c r="U44" s="81">
        <v>5</v>
      </c>
      <c r="V44" s="81">
        <v>430.60836617279358</v>
      </c>
      <c r="W44" s="81">
        <v>11</v>
      </c>
      <c r="X44" s="81">
        <v>814.17724002880709</v>
      </c>
      <c r="Y44" s="81"/>
      <c r="Z44" s="81"/>
      <c r="AA44" s="81"/>
      <c r="AB44" s="81"/>
      <c r="AC44" s="81"/>
      <c r="AD44" s="81"/>
    </row>
    <row r="45" spans="1:30" x14ac:dyDescent="0.3">
      <c r="B45" s="82" t="s">
        <v>82</v>
      </c>
      <c r="C45" s="81">
        <v>59</v>
      </c>
      <c r="D45" s="81">
        <v>5920.8715336499954</v>
      </c>
      <c r="E45" s="81">
        <v>0</v>
      </c>
      <c r="F45" s="81">
        <v>0</v>
      </c>
      <c r="G45" s="81">
        <v>1</v>
      </c>
      <c r="H45" s="81">
        <v>168.12131314684297</v>
      </c>
      <c r="I45" s="81">
        <v>5</v>
      </c>
      <c r="J45" s="81">
        <v>516.57499264989497</v>
      </c>
      <c r="K45" s="81">
        <v>0</v>
      </c>
      <c r="L45" s="81">
        <v>0</v>
      </c>
      <c r="M45" s="87">
        <v>5</v>
      </c>
      <c r="N45" s="87">
        <v>516.57499264989497</v>
      </c>
      <c r="O45" s="81">
        <v>52</v>
      </c>
      <c r="P45" s="81">
        <v>5084.8389585238292</v>
      </c>
      <c r="Q45" s="81">
        <v>0</v>
      </c>
      <c r="R45" s="81">
        <v>0</v>
      </c>
      <c r="S45" s="81">
        <v>1</v>
      </c>
      <c r="T45" s="81">
        <v>151.33626932942767</v>
      </c>
      <c r="U45" s="81">
        <v>0</v>
      </c>
      <c r="V45" s="81">
        <v>0</v>
      </c>
      <c r="W45" s="81">
        <v>1</v>
      </c>
      <c r="X45" s="81">
        <v>151.33626932942767</v>
      </c>
      <c r="Y45" s="81"/>
      <c r="Z45" s="81"/>
      <c r="AA45" s="81"/>
      <c r="AB45" s="81"/>
      <c r="AC45" s="81"/>
      <c r="AD45" s="81"/>
    </row>
    <row r="46" spans="1:30" x14ac:dyDescent="0.3">
      <c r="B46" s="82" t="s">
        <v>83</v>
      </c>
      <c r="C46" s="81">
        <v>176</v>
      </c>
      <c r="D46" s="81">
        <v>16166.210926436912</v>
      </c>
      <c r="E46" s="81">
        <v>1</v>
      </c>
      <c r="F46" s="81">
        <v>62.800915998413998</v>
      </c>
      <c r="G46" s="81">
        <v>7</v>
      </c>
      <c r="H46" s="81">
        <v>682.0932559751634</v>
      </c>
      <c r="I46" s="81">
        <v>5</v>
      </c>
      <c r="J46" s="81">
        <v>278.70661077889537</v>
      </c>
      <c r="K46" s="81">
        <v>0</v>
      </c>
      <c r="L46" s="81">
        <v>0</v>
      </c>
      <c r="M46" s="87">
        <v>5</v>
      </c>
      <c r="N46" s="87">
        <v>278.70661077889537</v>
      </c>
      <c r="O46" s="81">
        <v>162</v>
      </c>
      <c r="P46" s="81">
        <v>15004.733872251129</v>
      </c>
      <c r="Q46" s="81">
        <v>0</v>
      </c>
      <c r="R46" s="81">
        <v>0</v>
      </c>
      <c r="S46" s="81">
        <v>0</v>
      </c>
      <c r="T46" s="81">
        <v>0</v>
      </c>
      <c r="U46" s="81">
        <v>1</v>
      </c>
      <c r="V46" s="81">
        <v>137.87627143331096</v>
      </c>
      <c r="W46" s="81">
        <v>1</v>
      </c>
      <c r="X46" s="81">
        <v>137.87627143331096</v>
      </c>
      <c r="Y46" s="81"/>
      <c r="Z46" s="81"/>
      <c r="AA46" s="81"/>
      <c r="AB46" s="81"/>
      <c r="AC46" s="81"/>
      <c r="AD46" s="81"/>
    </row>
    <row r="47" spans="1:30" x14ac:dyDescent="0.3">
      <c r="B47" s="82" t="s">
        <v>84</v>
      </c>
      <c r="C47" s="81">
        <v>7974</v>
      </c>
      <c r="D47" s="81">
        <v>766214.10957445623</v>
      </c>
      <c r="E47" s="81">
        <v>25</v>
      </c>
      <c r="F47" s="81">
        <v>1863.9263586905215</v>
      </c>
      <c r="G47" s="81">
        <v>205</v>
      </c>
      <c r="H47" s="81">
        <v>15351.96001677712</v>
      </c>
      <c r="I47" s="81">
        <v>674</v>
      </c>
      <c r="J47" s="81">
        <v>61133.715580853241</v>
      </c>
      <c r="K47" s="81">
        <v>24</v>
      </c>
      <c r="L47" s="81">
        <v>2499.21750608399</v>
      </c>
      <c r="M47" s="87">
        <v>698</v>
      </c>
      <c r="N47" s="87">
        <v>63632.933086937228</v>
      </c>
      <c r="O47" s="81">
        <v>6766</v>
      </c>
      <c r="P47" s="81">
        <v>633655.58713047113</v>
      </c>
      <c r="Q47" s="81">
        <v>19</v>
      </c>
      <c r="R47" s="81">
        <v>1766.3262017084612</v>
      </c>
      <c r="S47" s="81">
        <v>122</v>
      </c>
      <c r="T47" s="81">
        <v>8979.2514626034754</v>
      </c>
      <c r="U47" s="81">
        <v>139</v>
      </c>
      <c r="V47" s="81">
        <v>40964.125317268299</v>
      </c>
      <c r="W47" s="81">
        <v>280</v>
      </c>
      <c r="X47" s="81">
        <v>51709.702981580238</v>
      </c>
      <c r="Y47" s="81"/>
      <c r="Z47" s="81"/>
      <c r="AA47" s="81"/>
      <c r="AB47" s="81"/>
      <c r="AC47" s="81"/>
      <c r="AD47" s="81"/>
    </row>
    <row r="48" spans="1:30" x14ac:dyDescent="0.3">
      <c r="B48" s="82" t="s">
        <v>85</v>
      </c>
      <c r="C48" s="81">
        <v>147</v>
      </c>
      <c r="D48" s="81">
        <v>13111.402676517157</v>
      </c>
      <c r="E48" s="81">
        <v>1</v>
      </c>
      <c r="F48" s="81">
        <v>42.177397820053244</v>
      </c>
      <c r="G48" s="81">
        <v>3</v>
      </c>
      <c r="H48" s="81">
        <v>114.80344875021241</v>
      </c>
      <c r="I48" s="81">
        <v>8</v>
      </c>
      <c r="J48" s="81">
        <v>485.18502035102483</v>
      </c>
      <c r="K48" s="81">
        <v>2</v>
      </c>
      <c r="L48" s="81">
        <v>129.17711865092531</v>
      </c>
      <c r="M48" s="87">
        <v>10</v>
      </c>
      <c r="N48" s="87">
        <v>614.36213900195014</v>
      </c>
      <c r="O48" s="81">
        <v>133</v>
      </c>
      <c r="P48" s="81">
        <v>12340.059690944941</v>
      </c>
      <c r="Q48" s="81">
        <v>0</v>
      </c>
      <c r="R48" s="81">
        <v>0</v>
      </c>
      <c r="S48" s="81">
        <v>0</v>
      </c>
      <c r="T48" s="81">
        <v>0</v>
      </c>
      <c r="U48" s="81">
        <v>0</v>
      </c>
      <c r="V48" s="81">
        <v>0</v>
      </c>
      <c r="W48" s="81">
        <v>0</v>
      </c>
      <c r="X48" s="81">
        <v>0</v>
      </c>
      <c r="Y48" s="81"/>
      <c r="Z48" s="81"/>
      <c r="AA48" s="81"/>
      <c r="AB48" s="81"/>
      <c r="AC48" s="81"/>
      <c r="AD48" s="81"/>
    </row>
    <row r="49" spans="1:30" x14ac:dyDescent="0.3">
      <c r="B49" s="82" t="s">
        <v>86</v>
      </c>
      <c r="C49" s="81">
        <v>89</v>
      </c>
      <c r="D49" s="81">
        <v>7392.014380581697</v>
      </c>
      <c r="E49" s="81">
        <v>0</v>
      </c>
      <c r="F49" s="81">
        <v>0</v>
      </c>
      <c r="G49" s="81">
        <v>4</v>
      </c>
      <c r="H49" s="81">
        <v>257.057584364371</v>
      </c>
      <c r="I49" s="81">
        <v>8</v>
      </c>
      <c r="J49" s="81">
        <v>428.9070191480352</v>
      </c>
      <c r="K49" s="81">
        <v>0</v>
      </c>
      <c r="L49" s="81">
        <v>0</v>
      </c>
      <c r="M49" s="87">
        <v>8</v>
      </c>
      <c r="N49" s="87">
        <v>428.9070191480352</v>
      </c>
      <c r="O49" s="81">
        <v>75</v>
      </c>
      <c r="P49" s="81">
        <v>6322.2920594589787</v>
      </c>
      <c r="Q49" s="81">
        <v>0</v>
      </c>
      <c r="R49" s="81">
        <v>0</v>
      </c>
      <c r="S49" s="81">
        <v>1</v>
      </c>
      <c r="T49" s="81">
        <v>95.110292035183406</v>
      </c>
      <c r="U49" s="81">
        <v>1</v>
      </c>
      <c r="V49" s="81">
        <v>288.64742557512886</v>
      </c>
      <c r="W49" s="81">
        <v>2</v>
      </c>
      <c r="X49" s="81">
        <v>383.75771761031228</v>
      </c>
      <c r="Y49" s="81"/>
      <c r="Z49" s="81"/>
      <c r="AA49" s="81"/>
      <c r="AB49" s="81"/>
      <c r="AC49" s="81"/>
      <c r="AD49" s="81"/>
    </row>
    <row r="50" spans="1:30" x14ac:dyDescent="0.3">
      <c r="B50" s="82" t="s">
        <v>87</v>
      </c>
      <c r="C50" s="81">
        <v>73</v>
      </c>
      <c r="D50" s="81">
        <v>6245.6525477217374</v>
      </c>
      <c r="E50" s="81">
        <v>1</v>
      </c>
      <c r="F50" s="81">
        <v>67.447193878239105</v>
      </c>
      <c r="G50" s="81">
        <v>1</v>
      </c>
      <c r="H50" s="81">
        <v>162.60188998848258</v>
      </c>
      <c r="I50" s="81">
        <v>2</v>
      </c>
      <c r="J50" s="81">
        <v>76.658999630471783</v>
      </c>
      <c r="K50" s="81">
        <v>0</v>
      </c>
      <c r="L50" s="81">
        <v>0</v>
      </c>
      <c r="M50" s="87">
        <v>2</v>
      </c>
      <c r="N50" s="87">
        <v>76.658999630471783</v>
      </c>
      <c r="O50" s="81">
        <v>69</v>
      </c>
      <c r="P50" s="81">
        <v>5938.9444642245444</v>
      </c>
      <c r="Q50" s="81">
        <v>0</v>
      </c>
      <c r="R50" s="81">
        <v>0</v>
      </c>
      <c r="S50" s="81">
        <v>0</v>
      </c>
      <c r="T50" s="81">
        <v>0</v>
      </c>
      <c r="U50" s="81">
        <v>0</v>
      </c>
      <c r="V50" s="81">
        <v>0</v>
      </c>
      <c r="W50" s="81">
        <v>0</v>
      </c>
      <c r="X50" s="81">
        <v>0</v>
      </c>
      <c r="Y50" s="81"/>
      <c r="Z50" s="81"/>
      <c r="AA50" s="81"/>
      <c r="AB50" s="81"/>
      <c r="AC50" s="81"/>
      <c r="AD50" s="81"/>
    </row>
    <row r="51" spans="1:30" x14ac:dyDescent="0.3">
      <c r="B51" s="83" t="s">
        <v>88</v>
      </c>
      <c r="C51" s="81">
        <v>26</v>
      </c>
      <c r="D51" s="81">
        <v>1943.0607253542212</v>
      </c>
      <c r="E51" s="81">
        <v>0</v>
      </c>
      <c r="F51" s="81">
        <v>0</v>
      </c>
      <c r="G51" s="81">
        <v>0</v>
      </c>
      <c r="H51" s="81">
        <v>0</v>
      </c>
      <c r="I51" s="81">
        <v>1</v>
      </c>
      <c r="J51" s="81">
        <v>135.25649843692261</v>
      </c>
      <c r="K51" s="81">
        <v>0</v>
      </c>
      <c r="L51" s="81">
        <v>0</v>
      </c>
      <c r="M51" s="104">
        <v>1</v>
      </c>
      <c r="N51" s="104">
        <v>135.25649843692261</v>
      </c>
      <c r="O51" s="81">
        <v>25</v>
      </c>
      <c r="P51" s="81">
        <v>1807.8042269172986</v>
      </c>
      <c r="Q51" s="81">
        <v>0</v>
      </c>
      <c r="R51" s="81">
        <v>0</v>
      </c>
      <c r="S51" s="81">
        <v>0</v>
      </c>
      <c r="T51" s="81">
        <v>0</v>
      </c>
      <c r="U51" s="81">
        <v>0</v>
      </c>
      <c r="V51" s="81">
        <v>0</v>
      </c>
      <c r="W51" s="81">
        <v>0</v>
      </c>
      <c r="X51" s="81">
        <v>0</v>
      </c>
      <c r="Y51" s="81"/>
      <c r="Z51" s="81"/>
      <c r="AA51" s="81"/>
      <c r="AB51" s="81"/>
      <c r="AC51" s="81"/>
      <c r="AD51" s="81"/>
    </row>
    <row r="52" spans="1:30" x14ac:dyDescent="0.3">
      <c r="B52" s="7" t="s">
        <v>4</v>
      </c>
      <c r="C52" s="84">
        <f>+SUM(C35:C51)</f>
        <v>13046</v>
      </c>
      <c r="D52" s="84">
        <f t="shared" ref="D52:X52" si="4">+SUM(D35:D51)</f>
        <v>1208236.5655614876</v>
      </c>
      <c r="E52" s="84">
        <f t="shared" si="4"/>
        <v>49</v>
      </c>
      <c r="F52" s="84">
        <f t="shared" si="4"/>
        <v>3941.8786059345689</v>
      </c>
      <c r="G52" s="84">
        <f t="shared" si="4"/>
        <v>377</v>
      </c>
      <c r="H52" s="84">
        <f t="shared" si="4"/>
        <v>26331.71378151442</v>
      </c>
      <c r="I52" s="84">
        <f t="shared" si="4"/>
        <v>1013</v>
      </c>
      <c r="J52" s="84">
        <f t="shared" si="4"/>
        <v>88120.49611345939</v>
      </c>
      <c r="K52" s="84">
        <f t="shared" si="4"/>
        <v>39</v>
      </c>
      <c r="L52" s="84">
        <f t="shared" si="4"/>
        <v>3725.9928936165938</v>
      </c>
      <c r="M52" s="84">
        <f t="shared" si="4"/>
        <v>1052</v>
      </c>
      <c r="N52" s="84">
        <f t="shared" si="4"/>
        <v>91846.489007075987</v>
      </c>
      <c r="O52" s="84">
        <f t="shared" si="4"/>
        <v>11150</v>
      </c>
      <c r="P52" s="84">
        <f t="shared" si="4"/>
        <v>1021726.2675613896</v>
      </c>
      <c r="Q52" s="84">
        <f t="shared" si="4"/>
        <v>20</v>
      </c>
      <c r="R52" s="84">
        <f t="shared" si="4"/>
        <v>1906.4331963111913</v>
      </c>
      <c r="S52" s="84">
        <f t="shared" si="4"/>
        <v>205</v>
      </c>
      <c r="T52" s="84">
        <f t="shared" si="4"/>
        <v>14279.953566217031</v>
      </c>
      <c r="U52" s="84">
        <f t="shared" si="4"/>
        <v>193</v>
      </c>
      <c r="V52" s="84">
        <f t="shared" si="4"/>
        <v>48203.829843044914</v>
      </c>
      <c r="W52" s="84">
        <f t="shared" si="4"/>
        <v>418</v>
      </c>
      <c r="X52" s="84">
        <f t="shared" si="4"/>
        <v>64390.216605573143</v>
      </c>
      <c r="Y52" s="81"/>
      <c r="Z52" s="81"/>
      <c r="AA52" s="81"/>
      <c r="AB52" s="81"/>
      <c r="AC52" s="81"/>
      <c r="AD52" s="81"/>
    </row>
    <row r="53" spans="1:30" x14ac:dyDescent="0.3">
      <c r="A53" s="11"/>
      <c r="B53" s="98" t="s">
        <v>46</v>
      </c>
      <c r="C53" s="98"/>
      <c r="D53" s="99">
        <f>+D52*$A$1/$A$2/1000000</f>
        <v>49.752346201584118</v>
      </c>
      <c r="E53" s="98"/>
      <c r="F53" s="99">
        <f>+F52*$A$1/$A$2/1000000</f>
        <v>0.16231730993502527</v>
      </c>
      <c r="G53" s="98"/>
      <c r="H53" s="99">
        <f>+H52*$A$1/$A$2/1000000</f>
        <v>1.0842781765424558</v>
      </c>
      <c r="I53" s="98"/>
      <c r="J53" s="99">
        <f>+J52*$A$1/$A$2/1000000</f>
        <v>3.6285952230346279</v>
      </c>
      <c r="K53" s="98"/>
      <c r="L53" s="99">
        <f>+L52*$A$1/$A$2/1000000</f>
        <v>0.15342764295641659</v>
      </c>
      <c r="M53" s="98"/>
      <c r="N53" s="99">
        <f>+N52*$A$1/$A$2/1000000</f>
        <v>3.7820228659910442</v>
      </c>
      <c r="O53" s="98"/>
      <c r="P53" s="99">
        <f>+P52*$A$1/$A$2/1000000</f>
        <v>42.072289844450744</v>
      </c>
      <c r="Q53" s="98"/>
      <c r="R53" s="99">
        <f>+R52*$A$1/$A$2/1000000</f>
        <v>7.850244488254568E-2</v>
      </c>
      <c r="S53" s="98"/>
      <c r="T53" s="99">
        <f>+T52*$A$1/$A$2/1000000</f>
        <v>0.58801497473204878</v>
      </c>
      <c r="U53" s="98"/>
      <c r="V53" s="99">
        <f>+V52*$A$1/$A$2/1000000</f>
        <v>1.9849205850502583</v>
      </c>
      <c r="W53" s="98"/>
      <c r="X53" s="99">
        <f>+X52*$A$1/$A$2/1000000</f>
        <v>2.6514380046648531</v>
      </c>
      <c r="Y53" s="77"/>
      <c r="Z53" s="77"/>
      <c r="AA53" s="77"/>
      <c r="AB53" s="77"/>
      <c r="AC53" s="77"/>
      <c r="AD53" s="77"/>
    </row>
    <row r="54" spans="1:30" s="20" customFormat="1" x14ac:dyDescent="0.3">
      <c r="D54" s="21"/>
      <c r="E54" s="26"/>
      <c r="F54" s="60"/>
      <c r="H54" s="21"/>
      <c r="I54" s="26"/>
      <c r="J54" s="21"/>
      <c r="K54" s="26"/>
      <c r="L54" s="21"/>
      <c r="M54" s="26"/>
      <c r="N54" s="60"/>
      <c r="P54" s="21"/>
      <c r="Q54" s="26"/>
      <c r="R54" s="21"/>
      <c r="S54" s="26"/>
      <c r="T54" s="21"/>
      <c r="U54" s="26"/>
      <c r="V54" s="21"/>
      <c r="W54" s="26"/>
      <c r="X54" s="60"/>
    </row>
    <row r="55" spans="1:30" x14ac:dyDescent="0.3">
      <c r="B55" s="6" t="s">
        <v>28</v>
      </c>
      <c r="C55" s="8"/>
      <c r="D55" s="8"/>
      <c r="E55" s="8"/>
      <c r="F55" s="8"/>
      <c r="G55" s="8"/>
      <c r="H55" s="8"/>
      <c r="I55" s="8"/>
      <c r="J55" s="8"/>
      <c r="K55" s="8"/>
      <c r="L55" s="8"/>
      <c r="P55" s="22"/>
    </row>
    <row r="56" spans="1:30" x14ac:dyDescent="0.3">
      <c r="B56" s="9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30" ht="13.8" customHeight="1" x14ac:dyDescent="0.3"/>
    <row r="58" spans="1:30" x14ac:dyDescent="0.3">
      <c r="B58" s="6" t="s">
        <v>33</v>
      </c>
    </row>
    <row r="59" spans="1:30" x14ac:dyDescent="0.3">
      <c r="B59" s="6" t="s">
        <v>51</v>
      </c>
    </row>
    <row r="60" spans="1:30" x14ac:dyDescent="0.3">
      <c r="B60" s="6" t="s">
        <v>48</v>
      </c>
    </row>
    <row r="61" spans="1:30" x14ac:dyDescent="0.3">
      <c r="B61" s="6" t="s">
        <v>49</v>
      </c>
    </row>
    <row r="62" spans="1:30" x14ac:dyDescent="0.3">
      <c r="B62" s="6" t="s">
        <v>50</v>
      </c>
    </row>
    <row r="63" spans="1:30" x14ac:dyDescent="0.3">
      <c r="B63" s="6" t="s">
        <v>70</v>
      </c>
    </row>
    <row r="65" spans="2:22" x14ac:dyDescent="0.3">
      <c r="B65" s="152" t="s">
        <v>34</v>
      </c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</row>
    <row r="66" spans="2:22" x14ac:dyDescent="0.3">
      <c r="B66" s="153" t="s">
        <v>35</v>
      </c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</row>
    <row r="67" spans="2:22" x14ac:dyDescent="0.3">
      <c r="B67" s="154" t="s">
        <v>68</v>
      </c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</row>
    <row r="68" spans="2:22" x14ac:dyDescent="0.3"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</row>
    <row r="69" spans="2:22" x14ac:dyDescent="0.3"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</row>
    <row r="70" spans="2:22" x14ac:dyDescent="0.3">
      <c r="B70" s="154" t="s">
        <v>36</v>
      </c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</row>
    <row r="71" spans="2:22" x14ac:dyDescent="0.3"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</row>
    <row r="72" spans="2:22" x14ac:dyDescent="0.3">
      <c r="B72" s="151" t="s">
        <v>37</v>
      </c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</row>
    <row r="73" spans="2:22" x14ac:dyDescent="0.3">
      <c r="B73" s="155" t="s">
        <v>38</v>
      </c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</row>
    <row r="74" spans="2:22" x14ac:dyDescent="0.3"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</row>
    <row r="75" spans="2:22" x14ac:dyDescent="0.3">
      <c r="B75" s="151" t="s">
        <v>39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</row>
    <row r="76" spans="2:22" x14ac:dyDescent="0.3">
      <c r="B76" s="151" t="s">
        <v>40</v>
      </c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</row>
    <row r="77" spans="2:22" x14ac:dyDescent="0.3">
      <c r="B77" s="151" t="s">
        <v>69</v>
      </c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</row>
    <row r="78" spans="2:22" x14ac:dyDescent="0.3">
      <c r="B78" s="151" t="s">
        <v>41</v>
      </c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</row>
    <row r="80" spans="2:22" x14ac:dyDescent="0.3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52"/>
      <c r="N80" s="52"/>
      <c r="O80" s="13"/>
      <c r="P80" s="13"/>
      <c r="Q80" s="13"/>
      <c r="R80" s="13"/>
      <c r="S80" s="13"/>
      <c r="T80" s="13"/>
      <c r="U80" s="13"/>
      <c r="V80" s="13"/>
    </row>
    <row r="81" spans="2:2" x14ac:dyDescent="0.3">
      <c r="B81" s="27" t="s">
        <v>42</v>
      </c>
    </row>
    <row r="82" spans="2:2" x14ac:dyDescent="0.3">
      <c r="B82" s="19" t="str">
        <f>Indice!B24</f>
        <v>Información al: 13/06/2021 para todas las instituciones</v>
      </c>
    </row>
    <row r="83" spans="2:2" x14ac:dyDescent="0.3">
      <c r="B83" s="6" t="s">
        <v>28</v>
      </c>
    </row>
    <row r="85" spans="2:2" x14ac:dyDescent="0.3">
      <c r="B85" s="6" t="str">
        <f>+Indice!B25</f>
        <v>Actualización: 22/06/2021</v>
      </c>
    </row>
  </sheetData>
  <mergeCells count="43">
    <mergeCell ref="B5:L5"/>
    <mergeCell ref="B6:B9"/>
    <mergeCell ref="C6:D8"/>
    <mergeCell ref="E6:F8"/>
    <mergeCell ref="G6:H8"/>
    <mergeCell ref="I6:N6"/>
    <mergeCell ref="O6:P6"/>
    <mergeCell ref="Q6:X6"/>
    <mergeCell ref="I7:J8"/>
    <mergeCell ref="K7:L8"/>
    <mergeCell ref="M7:N8"/>
    <mergeCell ref="O7:P8"/>
    <mergeCell ref="Q7:R8"/>
    <mergeCell ref="S7:T8"/>
    <mergeCell ref="U7:V8"/>
    <mergeCell ref="W7:X8"/>
    <mergeCell ref="B75:V75"/>
    <mergeCell ref="B76:V76"/>
    <mergeCell ref="B77:V77"/>
    <mergeCell ref="B78:V78"/>
    <mergeCell ref="B65:V65"/>
    <mergeCell ref="B66:V66"/>
    <mergeCell ref="B67:V69"/>
    <mergeCell ref="B70:V71"/>
    <mergeCell ref="B72:V72"/>
    <mergeCell ref="B73:V74"/>
    <mergeCell ref="A31:A34"/>
    <mergeCell ref="B31:B34"/>
    <mergeCell ref="C31:D33"/>
    <mergeCell ref="E31:F33"/>
    <mergeCell ref="G31:H33"/>
    <mergeCell ref="B30:L30"/>
    <mergeCell ref="I31:N31"/>
    <mergeCell ref="O31:P31"/>
    <mergeCell ref="Q31:X31"/>
    <mergeCell ref="I32:J33"/>
    <mergeCell ref="K32:L33"/>
    <mergeCell ref="M32:N33"/>
    <mergeCell ref="O32:P33"/>
    <mergeCell ref="Q32:R33"/>
    <mergeCell ref="S32:T33"/>
    <mergeCell ref="U32:V33"/>
    <mergeCell ref="W32:X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81E9B-9FDF-4A2F-B2DE-290C5C6CAF1B}">
  <dimension ref="A2:X44"/>
  <sheetViews>
    <sheetView topLeftCell="A4" workbookViewId="0">
      <selection activeCell="B5" sqref="B5:L5"/>
    </sheetView>
  </sheetViews>
  <sheetFormatPr baseColWidth="10" defaultRowHeight="14.4" x14ac:dyDescent="0.3"/>
  <cols>
    <col min="2" max="2" width="28.88671875" customWidth="1"/>
    <col min="3" max="3" width="23.77734375" bestFit="1" customWidth="1"/>
    <col min="4" max="5" width="15.109375" bestFit="1" customWidth="1"/>
  </cols>
  <sheetData>
    <row r="2" spans="2:24" s="6" customFormat="1" x14ac:dyDescent="0.3">
      <c r="B2" s="7" t="s">
        <v>108</v>
      </c>
      <c r="M2" s="11"/>
      <c r="N2" s="11"/>
      <c r="W2" s="11"/>
      <c r="X2" s="11"/>
    </row>
    <row r="3" spans="2:24" s="6" customFormat="1" x14ac:dyDescent="0.3">
      <c r="B3" s="7"/>
      <c r="M3" s="11"/>
      <c r="N3" s="11"/>
      <c r="W3" s="11"/>
      <c r="X3" s="11"/>
    </row>
    <row r="4" spans="2:24" s="6" customFormat="1" x14ac:dyDescent="0.3">
      <c r="B4" s="7" t="s">
        <v>105</v>
      </c>
      <c r="M4" s="11"/>
      <c r="N4" s="11"/>
      <c r="W4" s="11"/>
      <c r="X4" s="11"/>
    </row>
    <row r="5" spans="2:24" s="6" customFormat="1" x14ac:dyDescent="0.3">
      <c r="B5" s="119" t="s">
        <v>117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"/>
      <c r="N5" s="11"/>
      <c r="W5" s="11"/>
      <c r="X5" s="11"/>
    </row>
    <row r="7" spans="2:24" x14ac:dyDescent="0.3">
      <c r="E7" s="169"/>
    </row>
    <row r="8" spans="2:24" x14ac:dyDescent="0.3">
      <c r="B8" s="129" t="s">
        <v>110</v>
      </c>
      <c r="C8" s="129" t="s">
        <v>118</v>
      </c>
      <c r="D8" s="168" t="s">
        <v>106</v>
      </c>
      <c r="E8" s="168" t="s">
        <v>107</v>
      </c>
    </row>
    <row r="9" spans="2:24" x14ac:dyDescent="0.3">
      <c r="B9" s="129"/>
      <c r="C9" s="129"/>
      <c r="D9" s="168"/>
      <c r="E9" s="168"/>
    </row>
    <row r="10" spans="2:24" x14ac:dyDescent="0.3">
      <c r="B10" s="129"/>
      <c r="C10" s="129"/>
      <c r="D10" s="168"/>
      <c r="E10" s="168"/>
    </row>
    <row r="11" spans="2:24" x14ac:dyDescent="0.3">
      <c r="B11" s="165"/>
      <c r="C11" s="165"/>
      <c r="D11" s="174" t="s">
        <v>113</v>
      </c>
      <c r="E11" s="174" t="s">
        <v>114</v>
      </c>
    </row>
    <row r="12" spans="2:24" x14ac:dyDescent="0.3">
      <c r="B12" s="164" t="s">
        <v>111</v>
      </c>
      <c r="C12" s="27" t="s">
        <v>90</v>
      </c>
      <c r="D12" s="166">
        <v>5.9844790000000003</v>
      </c>
      <c r="E12" s="24">
        <v>60.276445000000002</v>
      </c>
      <c r="H12" s="173"/>
    </row>
    <row r="13" spans="2:24" x14ac:dyDescent="0.3">
      <c r="B13" s="164"/>
      <c r="C13" s="27" t="s">
        <v>116</v>
      </c>
      <c r="D13" s="166">
        <v>4.7551019999999999</v>
      </c>
      <c r="E13" s="24">
        <v>64.275407000000001</v>
      </c>
      <c r="H13" s="173"/>
    </row>
    <row r="14" spans="2:24" x14ac:dyDescent="0.3">
      <c r="B14" s="164"/>
      <c r="C14" s="27" t="s">
        <v>92</v>
      </c>
      <c r="D14" s="166">
        <v>5.6578730000000004</v>
      </c>
      <c r="E14" s="24">
        <v>49.939802999999998</v>
      </c>
      <c r="H14" s="173"/>
    </row>
    <row r="15" spans="2:24" x14ac:dyDescent="0.3">
      <c r="B15" s="172" t="s">
        <v>112</v>
      </c>
      <c r="C15" s="172"/>
      <c r="D15" s="167">
        <v>2.2065930000000002</v>
      </c>
      <c r="E15" s="68">
        <v>103.60481</v>
      </c>
      <c r="H15" s="173"/>
    </row>
    <row r="16" spans="2:24" x14ac:dyDescent="0.3">
      <c r="B16" s="171" t="s">
        <v>4</v>
      </c>
      <c r="C16" s="171"/>
      <c r="D16" s="170">
        <v>5.4303749999999997</v>
      </c>
      <c r="E16" s="63">
        <v>55.821258999999998</v>
      </c>
      <c r="H16" s="173"/>
    </row>
    <row r="17" spans="2:24" x14ac:dyDescent="0.3">
      <c r="H17" s="173"/>
    </row>
    <row r="19" spans="2:24" s="6" customFormat="1" x14ac:dyDescent="0.3">
      <c r="B19" s="7" t="s">
        <v>115</v>
      </c>
      <c r="M19" s="11"/>
      <c r="N19" s="11"/>
      <c r="W19" s="11"/>
      <c r="X19" s="11"/>
    </row>
    <row r="20" spans="2:24" s="6" customFormat="1" x14ac:dyDescent="0.3">
      <c r="B20" s="119" t="s">
        <v>109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"/>
      <c r="N20" s="11"/>
      <c r="W20" s="11"/>
      <c r="X20" s="11"/>
    </row>
    <row r="21" spans="2:24" x14ac:dyDescent="0.3">
      <c r="B21" s="129" t="s">
        <v>110</v>
      </c>
      <c r="C21" s="129" t="s">
        <v>29</v>
      </c>
      <c r="D21" s="168" t="s">
        <v>106</v>
      </c>
      <c r="E21" s="168" t="s">
        <v>107</v>
      </c>
    </row>
    <row r="22" spans="2:24" x14ac:dyDescent="0.3">
      <c r="B22" s="129"/>
      <c r="C22" s="129"/>
      <c r="D22" s="168"/>
      <c r="E22" s="168"/>
    </row>
    <row r="23" spans="2:24" x14ac:dyDescent="0.3">
      <c r="B23" s="129"/>
      <c r="C23" s="129"/>
      <c r="D23" s="168"/>
      <c r="E23" s="168"/>
    </row>
    <row r="24" spans="2:24" x14ac:dyDescent="0.3">
      <c r="B24" s="165"/>
      <c r="C24" s="165"/>
      <c r="D24" s="174" t="s">
        <v>113</v>
      </c>
      <c r="E24" s="174" t="s">
        <v>114</v>
      </c>
    </row>
    <row r="25" spans="2:24" x14ac:dyDescent="0.3">
      <c r="B25" s="164" t="s">
        <v>111</v>
      </c>
      <c r="C25" s="27" t="s">
        <v>30</v>
      </c>
      <c r="D25" s="166">
        <v>7.2448330000000007</v>
      </c>
      <c r="E25" s="24">
        <v>51.014180000000003</v>
      </c>
    </row>
    <row r="26" spans="2:24" x14ac:dyDescent="0.3">
      <c r="B26" s="164"/>
      <c r="C26" s="27" t="s">
        <v>1</v>
      </c>
      <c r="D26" s="166">
        <v>5.4888919999999999</v>
      </c>
      <c r="E26" s="24">
        <v>56.014299000000001</v>
      </c>
      <c r="H26" s="175"/>
    </row>
    <row r="27" spans="2:24" x14ac:dyDescent="0.3">
      <c r="B27" s="164"/>
      <c r="C27" s="27" t="s">
        <v>31</v>
      </c>
      <c r="D27" s="166">
        <v>4.1809699999999994</v>
      </c>
      <c r="E27" s="24">
        <v>59.032741000000001</v>
      </c>
      <c r="H27" s="175"/>
    </row>
    <row r="28" spans="2:24" x14ac:dyDescent="0.3">
      <c r="B28" s="164"/>
      <c r="C28" s="27" t="s">
        <v>32</v>
      </c>
      <c r="D28" s="166">
        <v>3.8874150000000003</v>
      </c>
      <c r="E28" s="24">
        <v>57.615312000000003</v>
      </c>
      <c r="H28" s="175"/>
    </row>
    <row r="29" spans="2:24" x14ac:dyDescent="0.3">
      <c r="B29" s="172" t="s">
        <v>112</v>
      </c>
      <c r="C29" s="172"/>
      <c r="D29" s="167">
        <v>2.2065930000000002</v>
      </c>
      <c r="E29" s="68">
        <v>103.60481</v>
      </c>
      <c r="H29" s="175"/>
    </row>
    <row r="30" spans="2:24" x14ac:dyDescent="0.3">
      <c r="B30" s="171" t="s">
        <v>4</v>
      </c>
      <c r="C30" s="171"/>
      <c r="D30" s="170">
        <v>5.4303749999999997</v>
      </c>
      <c r="E30" s="63">
        <v>55.821258999999998</v>
      </c>
      <c r="H30" s="175"/>
    </row>
    <row r="34" spans="1:24" s="176" customFormat="1" x14ac:dyDescent="0.3">
      <c r="A34"/>
      <c r="B34"/>
      <c r="C34"/>
      <c r="D34"/>
      <c r="E34"/>
    </row>
    <row r="35" spans="1:24" s="27" customFormat="1" ht="13.8" customHeight="1" x14ac:dyDescent="0.3">
      <c r="A35" s="6"/>
      <c r="B35" s="6"/>
      <c r="C35" s="6"/>
      <c r="D35" s="6"/>
      <c r="E35" s="6"/>
      <c r="M35" s="177"/>
      <c r="N35" s="177"/>
      <c r="W35" s="177"/>
      <c r="X35" s="177"/>
    </row>
    <row r="36" spans="1:24" s="27" customFormat="1" x14ac:dyDescent="0.3">
      <c r="A36" s="6"/>
      <c r="B36" s="6" t="s">
        <v>33</v>
      </c>
      <c r="C36" s="6"/>
      <c r="D36" s="6"/>
      <c r="E36" s="6"/>
      <c r="M36" s="177"/>
      <c r="N36" s="177"/>
      <c r="W36" s="177"/>
      <c r="X36" s="177"/>
    </row>
    <row r="37" spans="1:24" s="27" customFormat="1" x14ac:dyDescent="0.3">
      <c r="A37" s="6"/>
      <c r="B37" s="6" t="s">
        <v>121</v>
      </c>
      <c r="C37" s="6"/>
      <c r="D37" s="6"/>
      <c r="E37" s="6"/>
      <c r="M37" s="177"/>
      <c r="N37" s="177"/>
      <c r="W37" s="177"/>
      <c r="X37" s="177"/>
    </row>
    <row r="38" spans="1:24" s="27" customFormat="1" x14ac:dyDescent="0.3">
      <c r="B38" s="6" t="s">
        <v>120</v>
      </c>
      <c r="C38" s="6"/>
      <c r="D38" s="6"/>
      <c r="E38" s="6"/>
      <c r="M38" s="177"/>
      <c r="N38" s="177"/>
      <c r="W38" s="177"/>
      <c r="X38" s="177"/>
    </row>
    <row r="39" spans="1:24" s="27" customFormat="1" x14ac:dyDescent="0.3">
      <c r="B39" s="12" t="s">
        <v>42</v>
      </c>
      <c r="C39" s="12"/>
      <c r="D39" s="12"/>
      <c r="E39" s="12"/>
      <c r="M39" s="177"/>
      <c r="N39" s="177"/>
      <c r="W39" s="177"/>
      <c r="X39" s="177"/>
    </row>
    <row r="40" spans="1:24" s="27" customFormat="1" x14ac:dyDescent="0.3">
      <c r="A40" s="6"/>
      <c r="B40" s="19" t="str">
        <f>Indice!B24</f>
        <v>Información al: 13/06/2021 para todas las instituciones</v>
      </c>
      <c r="C40" s="6"/>
      <c r="D40" s="6"/>
      <c r="E40" s="6"/>
      <c r="M40" s="177"/>
      <c r="N40" s="177"/>
      <c r="W40" s="177"/>
      <c r="X40" s="177"/>
    </row>
    <row r="41" spans="1:24" s="27" customFormat="1" x14ac:dyDescent="0.3">
      <c r="A41" s="6"/>
      <c r="B41" s="6" t="s">
        <v>28</v>
      </c>
      <c r="C41" s="6"/>
      <c r="D41" s="6"/>
      <c r="E41" s="6"/>
      <c r="M41" s="177"/>
      <c r="N41" s="177"/>
      <c r="W41" s="177"/>
      <c r="X41" s="177"/>
    </row>
    <row r="42" spans="1:24" s="27" customFormat="1" x14ac:dyDescent="0.3">
      <c r="A42" s="6"/>
      <c r="B42" s="6"/>
      <c r="C42" s="6"/>
      <c r="D42" s="6"/>
      <c r="E42" s="6"/>
      <c r="M42" s="177"/>
      <c r="N42" s="177"/>
      <c r="W42" s="177"/>
      <c r="X42" s="177"/>
    </row>
    <row r="43" spans="1:24" s="27" customFormat="1" x14ac:dyDescent="0.3">
      <c r="A43" s="6"/>
      <c r="B43" s="6" t="str">
        <f>+Indice!B25</f>
        <v>Actualización: 22/06/2021</v>
      </c>
      <c r="C43" s="6"/>
      <c r="D43" s="6"/>
      <c r="E43" s="6"/>
      <c r="M43" s="177"/>
      <c r="N43" s="177"/>
      <c r="W43" s="177"/>
      <c r="X43" s="177"/>
    </row>
    <row r="44" spans="1:24" s="176" customFormat="1" x14ac:dyDescent="0.3">
      <c r="A44"/>
      <c r="B44"/>
      <c r="C44"/>
      <c r="D44"/>
      <c r="E44"/>
    </row>
  </sheetData>
  <mergeCells count="16">
    <mergeCell ref="B25:B28"/>
    <mergeCell ref="B29:C29"/>
    <mergeCell ref="B30:C30"/>
    <mergeCell ref="B21:B24"/>
    <mergeCell ref="C21:C24"/>
    <mergeCell ref="D21:D23"/>
    <mergeCell ref="E21:E23"/>
    <mergeCell ref="B16:C16"/>
    <mergeCell ref="D8:D10"/>
    <mergeCell ref="E8:E10"/>
    <mergeCell ref="B20:L20"/>
    <mergeCell ref="B5:L5"/>
    <mergeCell ref="C8:C11"/>
    <mergeCell ref="B8:B11"/>
    <mergeCell ref="B12:B14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Solicitudes y Curses_Reactiva</vt:lpstr>
      <vt:lpstr>Detalle_Reactiva</vt:lpstr>
      <vt:lpstr>Solicitudes y Curses_Posterga</vt:lpstr>
      <vt:lpstr>Tasas de interes y plazos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Francisco Javier Ormazábal Cáceres</cp:lastModifiedBy>
  <dcterms:created xsi:type="dcterms:W3CDTF">2020-05-27T13:45:00Z</dcterms:created>
  <dcterms:modified xsi:type="dcterms:W3CDTF">2021-06-23T13:12:18Z</dcterms:modified>
</cp:coreProperties>
</file>