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5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externalReferences>
    <externalReference r:id="rId11"/>
  </externalReferences>
  <definedNames>
    <definedName name="_xlfn.IFERROR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<sst xmlns="http://schemas.openxmlformats.org/spreadsheetml/2006/main" count="145" uniqueCount="99">
  <si>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</si>
  <si>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</si>
  <si>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</si>
  <si>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</si>
  <si>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</si>
  <si>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</si>
  <si>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</si>
  <si>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</si>
  <si>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</si>
  <si>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</si>
  <si>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</si>
  <si>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</si>
  <si>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</si>
  <si>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</si>
  <si>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</si>
  <si>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</si>
  <si>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</si>
  <si>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</si>
  <si>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</si>
  <si>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</si>
  <si>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</si>
  <si>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</si>
  <si>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</si>
  <si>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</si>
  <si>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</si>
  <si>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</si>
  <si>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</si>
  <si>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</si>
  <si>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</si>
  <si>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</si>
  <si>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</si>
  <si>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</si>
  <si>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</si>
  <si>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</si>
  <si>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</si>
  <si>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</si>
  <si>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</si>
  <si>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</si>
  <si>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</si>
  <si>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</si>
  <si>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</si>
  <si>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</si>
  <si>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</si>
  <si>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</si>
  <si>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</si>
  <si>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</si>
  <si>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</si>
  <si>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</si>
  <si>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</si>
  <si>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</si>
  <si>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</si>
  <si>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</si>
  <si>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</si>
  <si>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</si>
  <si>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</si>
  <si>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</si>
  <si>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</si>
  <si>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</si>
  <si>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</si>
  <si>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</si>
  <si>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</si>
  <si>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</si>
  <si>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</si>
  <si>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</si>
  <si>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</si>
  <si>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</si>
  <si>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</si>
  <si>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</si>
  <si>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</si>
  <si>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</si>
  <si>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</si>
  <si>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</si>
  <si>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</si>
  <si>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</si>
  <si>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</si>
  <si>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</si>
  <si>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</si>
  <si>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</si>
  <si>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</si>
  <si>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</si>
  <si>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</si>
  <si>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</si>
  <si>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</si>
  <si>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</si>
  <si>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</si>
  <si>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</si>
  <si>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</si>
  <si>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</si>
  <si>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</si>
  <si>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</si>
  <si>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SURA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</si>
  <si>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</si>
  <si>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</si>
  <si>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</si>
  <si>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</si>
  <si>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</si>
  <si>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</si>
  <si>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30 de septiembre 2017)</t>
  </si>
  <si>
    <t xml:space="preserve">      (entre el 1 de enero y 30 de septiembre de 2017, montos expresados en miles de pesos de septiembre de 2017)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</si>
</sst>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</numFmts>
  <fonts count="53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1" fillId="0" borderId="0" xfId="61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1" fillId="0" borderId="0" xfId="61" applyNumberFormat="1" applyFont="1" applyFill="1">
      <alignment/>
      <protection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1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4" fillId="0" borderId="33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17" fontId="1" fillId="0" borderId="0" xfId="61" applyNumberFormat="1" applyFont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2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51" fillId="0" borderId="41" xfId="54" applyNumberFormat="1" applyFont="1" applyBorder="1" applyAlignment="1">
      <alignment horizontal="right"/>
    </xf>
    <xf numFmtId="3" fontId="1" fillId="0" borderId="0" xfId="61" applyNumberFormat="1" applyFont="1" applyFill="1" applyAlignment="1">
      <alignment horizontal="right"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AppData\Local\Temp\Rar$DIa0.119\SOAP%20(NOTA%2025.5)_2016_c&#237;as.incl.%20Sept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_Ref"/>
      <sheetName val="NOTA 25.5"/>
      <sheetName val="603"/>
      <sheetName val="603 VIDA"/>
      <sheetName val="604"/>
      <sheetName val="608 Vida"/>
      <sheetName val="Cuadro N°2"/>
      <sheetName val="BBDD2"/>
      <sheetName val="601"/>
      <sheetName val="601 Vida"/>
      <sheetName val="BBDD NOTA 25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B10">
      <selection activeCell="F29" sqref="F29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9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8" t="s">
        <v>62</v>
      </c>
      <c r="B3" s="14"/>
      <c r="C3" s="14"/>
      <c r="D3" s="14"/>
      <c r="E3" s="90"/>
    </row>
    <row r="5" ht="12.75">
      <c r="A5" s="112" t="s">
        <v>63</v>
      </c>
    </row>
    <row r="6" spans="1:2" ht="12.75" customHeight="1">
      <c r="A6" s="109" t="s">
        <v>97</v>
      </c>
      <c r="B6" s="15"/>
    </row>
    <row r="7" spans="1:5" ht="12.75" customHeight="1">
      <c r="A7" s="125"/>
      <c r="B7" s="126" t="s">
        <v>47</v>
      </c>
      <c r="C7" s="126" t="s">
        <v>47</v>
      </c>
      <c r="D7" s="126" t="s">
        <v>47</v>
      </c>
      <c r="E7" s="127" t="s">
        <v>64</v>
      </c>
    </row>
    <row r="8" spans="1:5" ht="12.75" customHeight="1">
      <c r="A8" s="128" t="s">
        <v>1</v>
      </c>
      <c r="B8" s="129" t="s">
        <v>65</v>
      </c>
      <c r="C8" s="130" t="s">
        <v>23</v>
      </c>
      <c r="D8" s="129" t="s">
        <v>66</v>
      </c>
      <c r="E8" s="131" t="s">
        <v>67</v>
      </c>
    </row>
    <row r="9" spans="1:5" ht="12.75">
      <c r="A9" s="132"/>
      <c r="B9" s="133" t="s">
        <v>68</v>
      </c>
      <c r="C9" s="133" t="s">
        <v>69</v>
      </c>
      <c r="D9" s="133" t="s">
        <v>70</v>
      </c>
      <c r="E9" s="134" t="s">
        <v>71</v>
      </c>
    </row>
    <row r="10" spans="1:5" s="199" customFormat="1" ht="12.75">
      <c r="A10" s="208" t="s">
        <v>93</v>
      </c>
      <c r="B10" s="209"/>
      <c r="C10" s="209"/>
      <c r="D10" s="87">
        <v>2</v>
      </c>
      <c r="E10" s="210">
        <f aca="true" t="shared" si="0" ref="E10:E15">SUM(B10:D10)</f>
        <v>2</v>
      </c>
    </row>
    <row r="11" spans="1:5" s="199" customFormat="1" ht="12.75">
      <c r="A11" s="208" t="s">
        <v>86</v>
      </c>
      <c r="B11" s="209">
        <v>1</v>
      </c>
      <c r="C11" s="209"/>
      <c r="D11" s="87">
        <v>5008</v>
      </c>
      <c r="E11" s="210">
        <f t="shared" si="0"/>
        <v>5009</v>
      </c>
    </row>
    <row r="12" spans="1:5" s="199" customFormat="1" ht="12.75">
      <c r="A12" s="208" t="s">
        <v>92</v>
      </c>
      <c r="B12" s="209">
        <v>11</v>
      </c>
      <c r="C12" s="209">
        <v>27</v>
      </c>
      <c r="D12" s="87">
        <v>1690</v>
      </c>
      <c r="E12" s="210">
        <f t="shared" si="0"/>
        <v>1728</v>
      </c>
    </row>
    <row r="13" spans="1:5" s="199" customFormat="1" ht="12.75">
      <c r="A13" s="208" t="s">
        <v>96</v>
      </c>
      <c r="B13" s="209"/>
      <c r="C13" s="209"/>
      <c r="D13" s="87">
        <v>2598</v>
      </c>
      <c r="E13" s="210">
        <f>SUM(B13:D13)</f>
        <v>2598</v>
      </c>
    </row>
    <row r="14" spans="1:5" s="199" customFormat="1" ht="12.75">
      <c r="A14" s="208" t="s">
        <v>9</v>
      </c>
      <c r="B14" s="209">
        <v>1</v>
      </c>
      <c r="C14" s="209"/>
      <c r="D14" s="87">
        <v>305</v>
      </c>
      <c r="E14" s="210">
        <f t="shared" si="0"/>
        <v>306</v>
      </c>
    </row>
    <row r="15" spans="1:5" s="199" customFormat="1" ht="12.75">
      <c r="A15" s="208" t="s">
        <v>94</v>
      </c>
      <c r="B15" s="87"/>
      <c r="C15" s="87"/>
      <c r="D15" s="87">
        <v>120</v>
      </c>
      <c r="E15" s="210">
        <f t="shared" si="0"/>
        <v>120</v>
      </c>
    </row>
    <row r="16" spans="1:5" s="199" customFormat="1" ht="12.75">
      <c r="A16" s="211" t="s">
        <v>82</v>
      </c>
      <c r="B16" s="87">
        <v>27</v>
      </c>
      <c r="C16" s="87"/>
      <c r="D16" s="87">
        <v>1465</v>
      </c>
      <c r="E16" s="210">
        <f>SUM(B16:D16)</f>
        <v>1492</v>
      </c>
    </row>
    <row r="17" spans="1:5" s="199" customFormat="1" ht="12.75">
      <c r="A17" s="208" t="s">
        <v>88</v>
      </c>
      <c r="B17" s="87"/>
      <c r="C17" s="87"/>
      <c r="D17" s="87">
        <v>2508</v>
      </c>
      <c r="E17" s="210">
        <f aca="true" t="shared" si="1" ref="E17:E24">SUM(B17:D17)</f>
        <v>2508</v>
      </c>
    </row>
    <row r="18" spans="1:5" s="199" customFormat="1" ht="12.75">
      <c r="A18" s="208" t="s">
        <v>87</v>
      </c>
      <c r="B18" s="87">
        <v>3</v>
      </c>
      <c r="C18" s="87"/>
      <c r="D18" s="87">
        <v>4906</v>
      </c>
      <c r="E18" s="210">
        <f t="shared" si="1"/>
        <v>4909</v>
      </c>
    </row>
    <row r="19" spans="1:5" s="199" customFormat="1" ht="12.75">
      <c r="A19" s="212" t="s">
        <v>83</v>
      </c>
      <c r="B19" s="87">
        <v>395</v>
      </c>
      <c r="C19" s="87"/>
      <c r="D19" s="87">
        <v>3259</v>
      </c>
      <c r="E19" s="210">
        <f t="shared" si="1"/>
        <v>3654</v>
      </c>
    </row>
    <row r="20" spans="1:5" s="199" customFormat="1" ht="12.75">
      <c r="A20" s="212" t="s">
        <v>91</v>
      </c>
      <c r="B20" s="87">
        <v>16</v>
      </c>
      <c r="C20" s="87"/>
      <c r="D20" s="87">
        <v>506</v>
      </c>
      <c r="E20" s="210">
        <f t="shared" si="1"/>
        <v>522</v>
      </c>
    </row>
    <row r="21" spans="1:5" s="199" customFormat="1" ht="12.75">
      <c r="A21" s="208" t="s">
        <v>10</v>
      </c>
      <c r="B21" s="87">
        <v>1</v>
      </c>
      <c r="C21" s="87">
        <v>85</v>
      </c>
      <c r="D21" s="87">
        <v>353</v>
      </c>
      <c r="E21" s="210">
        <f t="shared" si="1"/>
        <v>439</v>
      </c>
    </row>
    <row r="22" spans="1:5" s="213" customFormat="1" ht="12.75">
      <c r="A22" s="208" t="s">
        <v>95</v>
      </c>
      <c r="B22" s="87"/>
      <c r="C22" s="87"/>
      <c r="D22" s="87">
        <v>2136</v>
      </c>
      <c r="E22" s="210">
        <f t="shared" si="1"/>
        <v>2136</v>
      </c>
    </row>
    <row r="23" spans="1:5" s="199" customFormat="1" ht="12.75">
      <c r="A23" s="212" t="s">
        <v>90</v>
      </c>
      <c r="B23" s="87"/>
      <c r="C23" s="87"/>
      <c r="D23" s="87"/>
      <c r="E23" s="210">
        <f t="shared" si="1"/>
        <v>0</v>
      </c>
    </row>
    <row r="24" spans="1:5" ht="12.75" customHeight="1">
      <c r="A24" s="208" t="s">
        <v>89</v>
      </c>
      <c r="B24" s="87"/>
      <c r="C24" s="87"/>
      <c r="D24" s="87">
        <v>826</v>
      </c>
      <c r="E24" s="210">
        <f t="shared" si="1"/>
        <v>826</v>
      </c>
    </row>
    <row r="25" spans="1:5" ht="12.75" customHeight="1">
      <c r="A25" s="18"/>
      <c r="B25" s="19"/>
      <c r="C25" s="20"/>
      <c r="D25" s="20"/>
      <c r="E25" s="91"/>
    </row>
    <row r="26" spans="1:5" ht="12.75" customHeight="1">
      <c r="A26" s="115" t="s">
        <v>11</v>
      </c>
      <c r="B26" s="116">
        <f>SUM(B10:B24)</f>
        <v>455</v>
      </c>
      <c r="C26" s="116">
        <f>SUM(C10:C24)</f>
        <v>112</v>
      </c>
      <c r="D26" s="116">
        <f>SUM(D10:D24)</f>
        <v>25682</v>
      </c>
      <c r="E26" s="10">
        <f>SUM(E10:E24)</f>
        <v>26249</v>
      </c>
    </row>
    <row r="27" spans="1:5" ht="12.75" customHeight="1">
      <c r="A27" s="21"/>
      <c r="B27" s="22"/>
      <c r="C27" s="23"/>
      <c r="D27" s="23"/>
      <c r="E27" s="92"/>
    </row>
    <row r="28" spans="2:5" ht="12.75" customHeight="1">
      <c r="B28" s="24"/>
      <c r="C28" s="16"/>
      <c r="D28" s="16"/>
      <c r="E28" s="93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0">
      <selection activeCell="E20" sqref="E20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8" t="s">
        <v>62</v>
      </c>
    </row>
    <row r="4" spans="1:5" ht="12.75">
      <c r="A4" s="12"/>
      <c r="B4" s="13"/>
      <c r="C4" s="13"/>
      <c r="D4" s="13"/>
      <c r="E4" s="89"/>
    </row>
    <row r="5" spans="1:5" ht="12.75">
      <c r="A5" s="112" t="s">
        <v>72</v>
      </c>
      <c r="B5" s="13"/>
      <c r="C5" s="13"/>
      <c r="D5" s="13"/>
      <c r="E5" s="89"/>
    </row>
    <row r="6" spans="1:5" ht="12.75">
      <c r="A6" s="109" t="str">
        <f>'A-N° Sinies Denun'!A6</f>
        <v>      (entre el 1 de enero y  30 de septiembre 2017)</v>
      </c>
      <c r="B6" s="95"/>
      <c r="C6" s="13"/>
      <c r="D6" s="13"/>
      <c r="E6" s="89"/>
    </row>
    <row r="7" spans="1:5" ht="12.75">
      <c r="A7" s="125"/>
      <c r="B7" s="126" t="s">
        <v>47</v>
      </c>
      <c r="C7" s="126" t="s">
        <v>47</v>
      </c>
      <c r="D7" s="126" t="s">
        <v>47</v>
      </c>
      <c r="E7" s="127" t="s">
        <v>35</v>
      </c>
    </row>
    <row r="8" spans="1:5" ht="12.75">
      <c r="A8" s="128" t="s">
        <v>1</v>
      </c>
      <c r="B8" s="129" t="s">
        <v>51</v>
      </c>
      <c r="C8" s="130" t="s">
        <v>73</v>
      </c>
      <c r="D8" s="129" t="s">
        <v>52</v>
      </c>
      <c r="E8" s="135"/>
    </row>
    <row r="9" spans="1:5" ht="12.75">
      <c r="A9" s="132"/>
      <c r="B9" s="133" t="s">
        <v>74</v>
      </c>
      <c r="C9" s="133" t="s">
        <v>75</v>
      </c>
      <c r="D9" s="133" t="s">
        <v>76</v>
      </c>
      <c r="E9" s="134" t="s">
        <v>77</v>
      </c>
    </row>
    <row r="10" spans="1:5" ht="12.75">
      <c r="A10" s="200" t="str">
        <f>'A-N° Sinies Denun'!A10</f>
        <v>AIG</v>
      </c>
      <c r="B10" s="198">
        <v>2</v>
      </c>
      <c r="C10" s="198"/>
      <c r="D10" s="198"/>
      <c r="E10" s="201">
        <f aca="true" t="shared" si="0" ref="E10:E24">SUM(B10:D10)</f>
        <v>2</v>
      </c>
    </row>
    <row r="11" spans="1:5" ht="12.75">
      <c r="A11" s="200" t="str">
        <f>'A-N° Sinies Denun'!A11</f>
        <v>Bci</v>
      </c>
      <c r="B11" s="198">
        <v>1078</v>
      </c>
      <c r="C11" s="198">
        <v>3792</v>
      </c>
      <c r="D11" s="198">
        <v>138</v>
      </c>
      <c r="E11" s="201">
        <f t="shared" si="0"/>
        <v>5008</v>
      </c>
    </row>
    <row r="12" spans="1:5" ht="12.75">
      <c r="A12" s="200" t="str">
        <f>'A-N° Sinies Denun'!A12</f>
        <v>BNP PARIBAS CARDIF</v>
      </c>
      <c r="B12" s="198">
        <v>1568</v>
      </c>
      <c r="C12" s="198"/>
      <c r="D12" s="198">
        <v>122</v>
      </c>
      <c r="E12" s="201">
        <f t="shared" si="0"/>
        <v>1690</v>
      </c>
    </row>
    <row r="13" spans="1:5" ht="12.75">
      <c r="A13" s="200" t="str">
        <f>'A-N° Sinies Denun'!A13</f>
        <v>Bupa</v>
      </c>
      <c r="B13" s="198">
        <v>2569</v>
      </c>
      <c r="C13" s="198"/>
      <c r="D13" s="198">
        <v>29</v>
      </c>
      <c r="E13" s="201">
        <f t="shared" si="0"/>
        <v>2598</v>
      </c>
    </row>
    <row r="14" spans="1:5" ht="12.75">
      <c r="A14" s="200" t="str">
        <f>'A-N° Sinies Denun'!A14</f>
        <v>Chilena Consolidada</v>
      </c>
      <c r="B14" s="198">
        <v>97</v>
      </c>
      <c r="C14" s="198">
        <v>201</v>
      </c>
      <c r="D14" s="198">
        <v>7</v>
      </c>
      <c r="E14" s="201">
        <f t="shared" si="0"/>
        <v>305</v>
      </c>
    </row>
    <row r="15" spans="1:5" ht="12.75">
      <c r="A15" s="200" t="str">
        <f>'A-N° Sinies Denun'!A15</f>
        <v>Chubb</v>
      </c>
      <c r="B15" s="198">
        <v>69</v>
      </c>
      <c r="C15" s="198"/>
      <c r="D15" s="198">
        <v>51</v>
      </c>
      <c r="E15" s="201">
        <f>SUM(B15:D15)</f>
        <v>120</v>
      </c>
    </row>
    <row r="16" spans="1:5" ht="12.75">
      <c r="A16" s="200" t="str">
        <f>'A-N° Sinies Denun'!A16</f>
        <v>Consorcio Nacional</v>
      </c>
      <c r="B16" s="198">
        <v>69</v>
      </c>
      <c r="C16" s="198">
        <v>1304</v>
      </c>
      <c r="D16" s="198">
        <v>92</v>
      </c>
      <c r="E16" s="201">
        <f>SUM(B16:D16)</f>
        <v>1465</v>
      </c>
    </row>
    <row r="17" spans="1:5" ht="12.75">
      <c r="A17" s="200" t="str">
        <f>'A-N° Sinies Denun'!A17</f>
        <v>HDI</v>
      </c>
      <c r="B17" s="198">
        <v>1543</v>
      </c>
      <c r="C17" s="198">
        <v>18</v>
      </c>
      <c r="D17" s="198">
        <v>947</v>
      </c>
      <c r="E17" s="201">
        <f t="shared" si="0"/>
        <v>2508</v>
      </c>
    </row>
    <row r="18" spans="1:5" ht="12.75">
      <c r="A18" s="200" t="str">
        <f>'A-N° Sinies Denun'!A18</f>
        <v>Liberty</v>
      </c>
      <c r="B18" s="198">
        <v>1314</v>
      </c>
      <c r="C18" s="198">
        <v>3472</v>
      </c>
      <c r="D18" s="198">
        <v>120</v>
      </c>
      <c r="E18" s="201">
        <f>SUM(B18:D18)</f>
        <v>4906</v>
      </c>
    </row>
    <row r="19" spans="1:5" ht="12.75">
      <c r="A19" s="200" t="str">
        <f>'A-N° Sinies Denun'!A19</f>
        <v>Mapfre</v>
      </c>
      <c r="B19" s="198">
        <v>743</v>
      </c>
      <c r="C19" s="198">
        <v>838</v>
      </c>
      <c r="D19" s="198">
        <v>1678</v>
      </c>
      <c r="E19" s="201">
        <f t="shared" si="0"/>
        <v>3259</v>
      </c>
    </row>
    <row r="20" spans="1:5" ht="12.75">
      <c r="A20" s="200" t="str">
        <f>'A-N° Sinies Denun'!A20</f>
        <v>Mutual de Seguros</v>
      </c>
      <c r="B20" s="198">
        <v>460</v>
      </c>
      <c r="C20" s="198">
        <v>1</v>
      </c>
      <c r="D20" s="198">
        <v>45</v>
      </c>
      <c r="E20" s="201">
        <f t="shared" si="0"/>
        <v>506</v>
      </c>
    </row>
    <row r="21" spans="1:5" ht="12.75">
      <c r="A21" s="200" t="str">
        <f>'A-N° Sinies Denun'!A21</f>
        <v>Renta Nacional</v>
      </c>
      <c r="B21" s="198">
        <v>192</v>
      </c>
      <c r="C21" s="198">
        <v>161</v>
      </c>
      <c r="D21" s="198"/>
      <c r="E21" s="201">
        <f t="shared" si="0"/>
        <v>353</v>
      </c>
    </row>
    <row r="22" spans="1:5" ht="12.75">
      <c r="A22" s="200" t="str">
        <f>'A-N° Sinies Denun'!A22</f>
        <v>Suramericana</v>
      </c>
      <c r="B22" s="198">
        <v>354</v>
      </c>
      <c r="C22" s="198">
        <v>1604</v>
      </c>
      <c r="D22" s="198">
        <v>178</v>
      </c>
      <c r="E22" s="201">
        <f>SUM(B22:D22)</f>
        <v>2136</v>
      </c>
    </row>
    <row r="23" spans="1:5" ht="12.75">
      <c r="A23" s="200" t="str">
        <f>'A-N° Sinies Denun'!A23</f>
        <v>SURA</v>
      </c>
      <c r="B23" s="198"/>
      <c r="C23" s="198"/>
      <c r="D23" s="198"/>
      <c r="E23" s="201">
        <f t="shared" si="0"/>
        <v>0</v>
      </c>
    </row>
    <row r="24" spans="1:5" ht="12.75">
      <c r="A24" s="108" t="str">
        <f>'A-N° Sinies Denun'!A24</f>
        <v>Zenit</v>
      </c>
      <c r="B24" s="198">
        <v>292</v>
      </c>
      <c r="C24" s="198"/>
      <c r="D24" s="198">
        <v>534</v>
      </c>
      <c r="E24" s="94">
        <f t="shared" si="0"/>
        <v>826</v>
      </c>
    </row>
    <row r="25" spans="1:5" ht="12.75">
      <c r="A25" s="18"/>
      <c r="B25" s="19"/>
      <c r="C25" s="20"/>
      <c r="D25" s="20"/>
      <c r="E25" s="91"/>
    </row>
    <row r="26" spans="1:5" ht="12.75">
      <c r="A26" s="115" t="s">
        <v>11</v>
      </c>
      <c r="B26" s="116">
        <f>SUM(B10:B24)</f>
        <v>10350</v>
      </c>
      <c r="C26" s="117">
        <f>SUM(C10:C24)</f>
        <v>11391</v>
      </c>
      <c r="D26" s="117">
        <f>SUM(D10:D24)</f>
        <v>3941</v>
      </c>
      <c r="E26" s="1">
        <f>SUM(E10:E24)</f>
        <v>25682</v>
      </c>
    </row>
    <row r="27" spans="1:5" ht="15.75">
      <c r="A27" s="21"/>
      <c r="B27" s="22"/>
      <c r="C27" s="23"/>
      <c r="D27" s="23"/>
      <c r="E27" s="9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13">
      <selection activeCell="B21" sqref="B21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7" customWidth="1"/>
    <col min="8" max="16384" width="11.421875" style="26" customWidth="1"/>
  </cols>
  <sheetData>
    <row r="1" ht="12.75">
      <c r="A1" s="25"/>
    </row>
    <row r="3" ht="12.75">
      <c r="A3" s="88" t="s">
        <v>62</v>
      </c>
    </row>
    <row r="4" ht="12.75">
      <c r="A4" s="25"/>
    </row>
    <row r="5" ht="12.75">
      <c r="A5" s="113" t="s">
        <v>15</v>
      </c>
    </row>
    <row r="6" spans="1:2" ht="12.75">
      <c r="A6" s="110" t="str">
        <f>'A-N° Sinies Denun'!$A$6</f>
        <v>      (entre el 1 de enero y  30 de septiembre 2017)</v>
      </c>
      <c r="B6" s="96"/>
    </row>
    <row r="7" spans="1:7" ht="12.75">
      <c r="A7" s="136"/>
      <c r="B7" s="137" t="s">
        <v>16</v>
      </c>
      <c r="C7" s="138" t="s">
        <v>81</v>
      </c>
      <c r="D7" s="138"/>
      <c r="E7" s="137" t="s">
        <v>17</v>
      </c>
      <c r="F7" s="139" t="s">
        <v>18</v>
      </c>
      <c r="G7" s="140" t="s">
        <v>19</v>
      </c>
    </row>
    <row r="8" spans="1:7" ht="12.75">
      <c r="A8" s="141" t="s">
        <v>1</v>
      </c>
      <c r="B8" s="142"/>
      <c r="C8" s="143" t="s">
        <v>20</v>
      </c>
      <c r="D8" s="142" t="s">
        <v>21</v>
      </c>
      <c r="E8" s="142" t="s">
        <v>22</v>
      </c>
      <c r="F8" s="142" t="s">
        <v>23</v>
      </c>
      <c r="G8" s="144" t="s">
        <v>24</v>
      </c>
    </row>
    <row r="9" spans="1:7" ht="12.75">
      <c r="A9" s="145"/>
      <c r="B9" s="146" t="s">
        <v>25</v>
      </c>
      <c r="C9" s="146" t="s">
        <v>26</v>
      </c>
      <c r="D9" s="146" t="s">
        <v>27</v>
      </c>
      <c r="E9" s="146" t="s">
        <v>28</v>
      </c>
      <c r="F9" s="146" t="s">
        <v>29</v>
      </c>
      <c r="G9" s="147" t="s">
        <v>30</v>
      </c>
    </row>
    <row r="10" spans="1:7" ht="12.75">
      <c r="A10" s="202" t="str">
        <f>'A-N° Sinies Denun'!A10</f>
        <v>AIG</v>
      </c>
      <c r="B10" s="197"/>
      <c r="C10" s="197"/>
      <c r="D10" s="197"/>
      <c r="E10" s="198">
        <v>2</v>
      </c>
      <c r="F10" s="197"/>
      <c r="G10" s="203">
        <f aca="true" t="shared" si="0" ref="G10:G24">SUM(B10:F10)</f>
        <v>2</v>
      </c>
    </row>
    <row r="11" spans="1:7" ht="12.75">
      <c r="A11" s="202" t="str">
        <f>'A-N° Sinies Denun'!A11</f>
        <v>Bci</v>
      </c>
      <c r="B11" s="197">
        <v>190</v>
      </c>
      <c r="C11" s="197">
        <v>10</v>
      </c>
      <c r="D11" s="197">
        <v>4</v>
      </c>
      <c r="E11" s="198">
        <v>9139</v>
      </c>
      <c r="F11" s="197"/>
      <c r="G11" s="203">
        <f t="shared" si="0"/>
        <v>9343</v>
      </c>
    </row>
    <row r="12" spans="1:7" ht="12.75">
      <c r="A12" s="202" t="str">
        <f>'A-N° Sinies Denun'!A12</f>
        <v>BNP PARIBAS CARDIF</v>
      </c>
      <c r="B12" s="197">
        <v>41</v>
      </c>
      <c r="C12" s="197"/>
      <c r="D12" s="197">
        <v>3</v>
      </c>
      <c r="E12" s="198">
        <v>1524</v>
      </c>
      <c r="F12" s="197">
        <v>149</v>
      </c>
      <c r="G12" s="203">
        <f t="shared" si="0"/>
        <v>1717</v>
      </c>
    </row>
    <row r="13" spans="1:7" ht="12.75">
      <c r="A13" s="202" t="str">
        <f>'A-N° Sinies Denun'!A13</f>
        <v>Bupa</v>
      </c>
      <c r="B13" s="197">
        <v>117</v>
      </c>
      <c r="C13" s="197">
        <v>1</v>
      </c>
      <c r="D13" s="197">
        <v>1</v>
      </c>
      <c r="E13" s="198">
        <v>2479</v>
      </c>
      <c r="F13" s="197"/>
      <c r="G13" s="203">
        <f t="shared" si="0"/>
        <v>2598</v>
      </c>
    </row>
    <row r="14" spans="1:7" ht="12.75">
      <c r="A14" s="202" t="str">
        <f>'A-N° Sinies Denun'!A14</f>
        <v>Chilena Consolidada</v>
      </c>
      <c r="B14" s="197">
        <v>4</v>
      </c>
      <c r="C14" s="197"/>
      <c r="D14" s="197">
        <v>1</v>
      </c>
      <c r="E14" s="198">
        <v>358</v>
      </c>
      <c r="F14" s="197"/>
      <c r="G14" s="203">
        <f t="shared" si="0"/>
        <v>363</v>
      </c>
    </row>
    <row r="15" spans="1:7" ht="12.75">
      <c r="A15" s="202" t="s">
        <v>94</v>
      </c>
      <c r="B15" s="197">
        <v>2</v>
      </c>
      <c r="C15" s="197"/>
      <c r="D15" s="197">
        <v>1</v>
      </c>
      <c r="E15" s="198">
        <v>117</v>
      </c>
      <c r="F15" s="197"/>
      <c r="G15" s="203">
        <f t="shared" si="0"/>
        <v>120</v>
      </c>
    </row>
    <row r="16" spans="1:7" ht="12.75">
      <c r="A16" s="202" t="str">
        <f>'A-N° Sinies Denun'!A16</f>
        <v>Consorcio Nacional</v>
      </c>
      <c r="B16" s="197">
        <v>122</v>
      </c>
      <c r="C16" s="197">
        <v>6</v>
      </c>
      <c r="D16" s="197">
        <v>2</v>
      </c>
      <c r="E16" s="198">
        <v>3276</v>
      </c>
      <c r="F16" s="197"/>
      <c r="G16" s="203">
        <f t="shared" si="0"/>
        <v>3406</v>
      </c>
    </row>
    <row r="17" spans="1:7" ht="12.75">
      <c r="A17" s="202" t="str">
        <f>'A-N° Sinies Denun'!A17</f>
        <v>HDI</v>
      </c>
      <c r="B17" s="197">
        <v>147</v>
      </c>
      <c r="C17" s="197">
        <v>6</v>
      </c>
      <c r="D17" s="197">
        <v>12</v>
      </c>
      <c r="E17" s="198">
        <v>3995</v>
      </c>
      <c r="F17" s="197"/>
      <c r="G17" s="203">
        <f t="shared" si="0"/>
        <v>4160</v>
      </c>
    </row>
    <row r="18" spans="1:7" ht="12.75">
      <c r="A18" s="202" t="str">
        <f>'A-N° Sinies Denun'!A18</f>
        <v>Liberty</v>
      </c>
      <c r="B18" s="197">
        <v>232</v>
      </c>
      <c r="C18" s="197">
        <v>12</v>
      </c>
      <c r="D18" s="197">
        <v>3</v>
      </c>
      <c r="E18" s="198">
        <v>7704</v>
      </c>
      <c r="F18" s="197"/>
      <c r="G18" s="203">
        <f t="shared" si="0"/>
        <v>7951</v>
      </c>
    </row>
    <row r="19" spans="1:7" ht="12.75">
      <c r="A19" s="202" t="str">
        <f>'A-N° Sinies Denun'!A19</f>
        <v>Mapfre</v>
      </c>
      <c r="B19" s="197">
        <v>189</v>
      </c>
      <c r="C19" s="197">
        <v>16</v>
      </c>
      <c r="D19" s="197">
        <v>11</v>
      </c>
      <c r="E19" s="198">
        <v>2559</v>
      </c>
      <c r="F19" s="197"/>
      <c r="G19" s="203">
        <f t="shared" si="0"/>
        <v>2775</v>
      </c>
    </row>
    <row r="20" spans="1:7" ht="12.75">
      <c r="A20" s="202" t="str">
        <f>'A-N° Sinies Denun'!A20</f>
        <v>Mutual de Seguros</v>
      </c>
      <c r="B20" s="197">
        <v>16</v>
      </c>
      <c r="C20" s="197">
        <v>1</v>
      </c>
      <c r="D20" s="197"/>
      <c r="E20" s="198">
        <v>452</v>
      </c>
      <c r="F20" s="197"/>
      <c r="G20" s="203">
        <f t="shared" si="0"/>
        <v>469</v>
      </c>
    </row>
    <row r="21" spans="1:7" ht="12.75">
      <c r="A21" s="202" t="str">
        <f>'A-N° Sinies Denun'!A21</f>
        <v>Renta Nacional</v>
      </c>
      <c r="B21" s="197">
        <v>26</v>
      </c>
      <c r="C21" s="197">
        <v>2</v>
      </c>
      <c r="D21" s="197">
        <v>1</v>
      </c>
      <c r="E21" s="198">
        <v>567</v>
      </c>
      <c r="F21" s="197">
        <v>132</v>
      </c>
      <c r="G21" s="203">
        <f t="shared" si="0"/>
        <v>728</v>
      </c>
    </row>
    <row r="22" spans="1:7" ht="12.75">
      <c r="A22" s="202" t="str">
        <f>'A-N° Sinies Denun'!A22</f>
        <v>Suramericana</v>
      </c>
      <c r="B22" s="197">
        <v>113</v>
      </c>
      <c r="C22" s="197">
        <v>3</v>
      </c>
      <c r="D22" s="197">
        <v>6</v>
      </c>
      <c r="E22" s="198">
        <v>3191</v>
      </c>
      <c r="F22" s="197"/>
      <c r="G22" s="203">
        <f t="shared" si="0"/>
        <v>3313</v>
      </c>
    </row>
    <row r="23" spans="1:7" ht="12.75">
      <c r="A23" s="202" t="str">
        <f>'A-N° Sinies Denun'!A23</f>
        <v>SURA</v>
      </c>
      <c r="B23" s="197"/>
      <c r="C23" s="197"/>
      <c r="D23" s="197"/>
      <c r="E23" s="198"/>
      <c r="F23" s="197"/>
      <c r="G23" s="203">
        <f t="shared" si="0"/>
        <v>0</v>
      </c>
    </row>
    <row r="24" spans="1:7" ht="12.75">
      <c r="A24" s="202" t="str">
        <f>'A-N° Sinies Denun'!A24</f>
        <v>Zenit</v>
      </c>
      <c r="B24" s="197">
        <v>21</v>
      </c>
      <c r="C24" s="197"/>
      <c r="D24" s="197"/>
      <c r="E24" s="198">
        <v>1350</v>
      </c>
      <c r="F24" s="197"/>
      <c r="G24" s="203">
        <f t="shared" si="0"/>
        <v>1371</v>
      </c>
    </row>
    <row r="25" spans="1:10" ht="12.75">
      <c r="A25" s="27"/>
      <c r="B25" s="28"/>
      <c r="C25" s="29"/>
      <c r="D25" s="29"/>
      <c r="E25" s="30"/>
      <c r="F25" s="30"/>
      <c r="G25" s="98"/>
      <c r="H25" s="31"/>
      <c r="I25" s="32"/>
      <c r="J25" s="32"/>
    </row>
    <row r="26" spans="1:7" ht="12.75" customHeight="1">
      <c r="A26" s="118" t="s">
        <v>11</v>
      </c>
      <c r="B26" s="119">
        <f aca="true" t="shared" si="1" ref="B26:G26">SUM(B10:B24)</f>
        <v>1220</v>
      </c>
      <c r="C26" s="119">
        <f t="shared" si="1"/>
        <v>57</v>
      </c>
      <c r="D26" s="119">
        <f t="shared" si="1"/>
        <v>45</v>
      </c>
      <c r="E26" s="119">
        <f t="shared" si="1"/>
        <v>36713</v>
      </c>
      <c r="F26" s="119">
        <f t="shared" si="1"/>
        <v>281</v>
      </c>
      <c r="G26" s="9">
        <f t="shared" si="1"/>
        <v>38316</v>
      </c>
    </row>
    <row r="27" spans="1:7" ht="15.75">
      <c r="A27" s="33"/>
      <c r="B27" s="34"/>
      <c r="C27" s="35"/>
      <c r="D27" s="35"/>
      <c r="E27" s="36"/>
      <c r="F27" s="36"/>
      <c r="G27" s="99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9"/>
  <sheetViews>
    <sheetView zoomScalePageLayoutView="0" workbookViewId="0" topLeftCell="E10">
      <selection activeCell="I4" sqref="I1:I16384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0" customWidth="1"/>
    <col min="6" max="6" width="37.8515625" style="39" customWidth="1"/>
    <col min="7" max="7" width="35.140625" style="39" customWidth="1"/>
    <col min="8" max="8" width="35.140625" style="100" customWidth="1"/>
    <col min="9" max="16384" width="11.421875" style="39" customWidth="1"/>
  </cols>
  <sheetData>
    <row r="1" ht="12.75">
      <c r="A1" s="38"/>
    </row>
    <row r="3" ht="12.75">
      <c r="A3" s="88" t="s">
        <v>62</v>
      </c>
    </row>
    <row r="4" ht="12.75">
      <c r="A4" s="38"/>
    </row>
    <row r="5" spans="1:8" ht="12.75">
      <c r="A5" s="114" t="s">
        <v>31</v>
      </c>
      <c r="H5" s="104"/>
    </row>
    <row r="6" spans="1:2" ht="12.75">
      <c r="A6" s="111" t="s">
        <v>98</v>
      </c>
      <c r="B6" s="102"/>
    </row>
    <row r="7" spans="1:8" ht="12.75">
      <c r="A7" s="148"/>
      <c r="B7" s="149" t="s">
        <v>32</v>
      </c>
      <c r="C7" s="150"/>
      <c r="D7" s="151"/>
      <c r="E7" s="152"/>
      <c r="F7" s="153" t="s">
        <v>33</v>
      </c>
      <c r="G7" s="153" t="s">
        <v>34</v>
      </c>
      <c r="H7" s="154" t="s">
        <v>35</v>
      </c>
    </row>
    <row r="8" spans="1:8" ht="12.75">
      <c r="A8" s="155" t="s">
        <v>1</v>
      </c>
      <c r="B8" s="156" t="s">
        <v>16</v>
      </c>
      <c r="C8" s="157" t="s">
        <v>36</v>
      </c>
      <c r="D8" s="157" t="s">
        <v>37</v>
      </c>
      <c r="E8" s="157" t="s">
        <v>38</v>
      </c>
      <c r="F8" s="157" t="s">
        <v>39</v>
      </c>
      <c r="G8" s="156" t="s">
        <v>40</v>
      </c>
      <c r="H8" s="158" t="s">
        <v>41</v>
      </c>
    </row>
    <row r="9" spans="1:8" ht="12.75">
      <c r="A9" s="159"/>
      <c r="B9" s="160"/>
      <c r="C9" s="161"/>
      <c r="D9" s="162"/>
      <c r="E9" s="161" t="s">
        <v>42</v>
      </c>
      <c r="F9" s="161" t="s">
        <v>43</v>
      </c>
      <c r="G9" s="161" t="s">
        <v>44</v>
      </c>
      <c r="H9" s="163" t="s">
        <v>45</v>
      </c>
    </row>
    <row r="10" spans="1:8" ht="12.75">
      <c r="A10" s="204" t="str">
        <f>'A-N° Sinies Denun'!A10</f>
        <v>AIG</v>
      </c>
      <c r="B10" s="198"/>
      <c r="C10" s="198"/>
      <c r="D10" s="198"/>
      <c r="E10" s="205">
        <f>SUM(B10:D10)</f>
        <v>0</v>
      </c>
      <c r="F10" s="198">
        <v>1838</v>
      </c>
      <c r="G10" s="198"/>
      <c r="H10" s="206">
        <f>SUM(E10:G10)</f>
        <v>1838</v>
      </c>
    </row>
    <row r="11" spans="1:8" ht="12.75">
      <c r="A11" s="204" t="str">
        <f>'A-N° Sinies Denun'!A11</f>
        <v>Bci</v>
      </c>
      <c r="B11" s="198">
        <v>1480052</v>
      </c>
      <c r="C11" s="198">
        <v>42293</v>
      </c>
      <c r="D11" s="198">
        <v>167937</v>
      </c>
      <c r="E11" s="205">
        <f>SUM(B11:D11)</f>
        <v>1690282</v>
      </c>
      <c r="F11" s="198">
        <v>5266593</v>
      </c>
      <c r="G11" s="198">
        <v>516</v>
      </c>
      <c r="H11" s="206">
        <f>SUM(E11:G11)</f>
        <v>6957391</v>
      </c>
    </row>
    <row r="12" spans="1:8" ht="12.75">
      <c r="A12" s="204" t="str">
        <f>'A-N° Sinies Denun'!A12</f>
        <v>BNP PARIBAS CARDIF</v>
      </c>
      <c r="B12" s="207">
        <v>313258</v>
      </c>
      <c r="C12" s="198">
        <v>7491</v>
      </c>
      <c r="D12" s="198"/>
      <c r="E12" s="205">
        <f aca="true" t="shared" si="0" ref="E12:E24">SUM(B12:D12)</f>
        <v>320749</v>
      </c>
      <c r="F12" s="198">
        <v>1177335</v>
      </c>
      <c r="G12" s="198"/>
      <c r="H12" s="206">
        <f aca="true" t="shared" si="1" ref="H12:H24">SUM(E12:G12)</f>
        <v>1498084</v>
      </c>
    </row>
    <row r="13" spans="1:8" ht="12.75">
      <c r="A13" s="204" t="str">
        <f>'A-N° Sinies Denun'!A13</f>
        <v>Bupa</v>
      </c>
      <c r="B13" s="207">
        <v>882577</v>
      </c>
      <c r="C13" s="198">
        <v>3450</v>
      </c>
      <c r="D13" s="198">
        <v>7992</v>
      </c>
      <c r="E13" s="205">
        <f t="shared" si="0"/>
        <v>894019</v>
      </c>
      <c r="F13" s="198">
        <v>1138618</v>
      </c>
      <c r="G13" s="198"/>
      <c r="H13" s="206">
        <f t="shared" si="1"/>
        <v>2032637</v>
      </c>
    </row>
    <row r="14" spans="1:8" ht="12.75">
      <c r="A14" s="204" t="str">
        <f>'A-N° Sinies Denun'!A14</f>
        <v>Chilena Consolidada</v>
      </c>
      <c r="B14" s="207">
        <v>27199</v>
      </c>
      <c r="C14" s="198">
        <v>5170</v>
      </c>
      <c r="D14" s="198"/>
      <c r="E14" s="205">
        <f t="shared" si="0"/>
        <v>32369</v>
      </c>
      <c r="F14" s="198">
        <v>300248</v>
      </c>
      <c r="G14" s="198"/>
      <c r="H14" s="206">
        <f t="shared" si="1"/>
        <v>332617</v>
      </c>
    </row>
    <row r="15" spans="1:8" ht="12.75">
      <c r="A15" s="204" t="str">
        <f>'A-N° Sinies Denun'!A15</f>
        <v>Chubb</v>
      </c>
      <c r="B15" s="207">
        <v>15969</v>
      </c>
      <c r="C15" s="198">
        <v>7903</v>
      </c>
      <c r="D15" s="198"/>
      <c r="E15" s="205">
        <f t="shared" si="0"/>
        <v>23872</v>
      </c>
      <c r="F15" s="198">
        <v>233227</v>
      </c>
      <c r="G15" s="198"/>
      <c r="H15" s="206">
        <f t="shared" si="1"/>
        <v>257099</v>
      </c>
    </row>
    <row r="16" spans="1:8" ht="12.75">
      <c r="A16" s="204" t="str">
        <f>'A-N° Sinies Denun'!A16</f>
        <v>Consorcio Nacional</v>
      </c>
      <c r="B16" s="198">
        <v>796970</v>
      </c>
      <c r="C16" s="198">
        <v>13467</v>
      </c>
      <c r="D16" s="198">
        <v>53729</v>
      </c>
      <c r="E16" s="205">
        <f t="shared" si="0"/>
        <v>864166</v>
      </c>
      <c r="F16" s="198">
        <v>2266804</v>
      </c>
      <c r="G16" s="198"/>
      <c r="H16" s="206">
        <f t="shared" si="1"/>
        <v>3130970</v>
      </c>
    </row>
    <row r="17" spans="1:8" ht="12.75">
      <c r="A17" s="204" t="str">
        <f>'A-N° Sinies Denun'!A17</f>
        <v>HDI</v>
      </c>
      <c r="B17" s="198">
        <v>1240856</v>
      </c>
      <c r="C17" s="198">
        <v>27575</v>
      </c>
      <c r="D17" s="198">
        <v>55149</v>
      </c>
      <c r="E17" s="205">
        <f t="shared" si="0"/>
        <v>1323580</v>
      </c>
      <c r="F17" s="198">
        <v>1433878</v>
      </c>
      <c r="G17" s="198"/>
      <c r="H17" s="206">
        <f t="shared" si="1"/>
        <v>2757458</v>
      </c>
    </row>
    <row r="18" spans="1:8" ht="12.75">
      <c r="A18" s="204" t="str">
        <f>'A-N° Sinies Denun'!A18</f>
        <v>Liberty</v>
      </c>
      <c r="B18" s="198">
        <v>1823741</v>
      </c>
      <c r="C18" s="198">
        <v>32910</v>
      </c>
      <c r="D18" s="198">
        <v>168018</v>
      </c>
      <c r="E18" s="205">
        <f t="shared" si="0"/>
        <v>2024669</v>
      </c>
      <c r="F18" s="198">
        <v>3411336</v>
      </c>
      <c r="G18" s="198"/>
      <c r="H18" s="206">
        <f t="shared" si="1"/>
        <v>5436005</v>
      </c>
    </row>
    <row r="19" spans="1:8" ht="12.75">
      <c r="A19" s="204" t="str">
        <f>'A-N° Sinies Denun'!A19</f>
        <v>Mapfre</v>
      </c>
      <c r="B19" s="198">
        <v>542689</v>
      </c>
      <c r="C19" s="198">
        <v>20802</v>
      </c>
      <c r="D19" s="198">
        <v>87860</v>
      </c>
      <c r="E19" s="205">
        <f t="shared" si="0"/>
        <v>651351</v>
      </c>
      <c r="F19" s="198">
        <v>1582085</v>
      </c>
      <c r="G19" s="198"/>
      <c r="H19" s="206">
        <f t="shared" si="1"/>
        <v>2233436</v>
      </c>
    </row>
    <row r="20" spans="1:8" ht="12.75">
      <c r="A20" s="204" t="str">
        <f>'A-N° Sinies Denun'!A20</f>
        <v>Mutual de Seguros</v>
      </c>
      <c r="B20" s="198">
        <v>145041</v>
      </c>
      <c r="C20" s="198"/>
      <c r="D20" s="198">
        <v>7899</v>
      </c>
      <c r="E20" s="205">
        <f t="shared" si="0"/>
        <v>152940</v>
      </c>
      <c r="F20" s="198">
        <v>233714</v>
      </c>
      <c r="G20" s="198"/>
      <c r="H20" s="206">
        <f t="shared" si="1"/>
        <v>386654</v>
      </c>
    </row>
    <row r="21" spans="1:8" ht="12.75">
      <c r="A21" s="204" t="str">
        <f>'A-N° Sinies Denun'!A21</f>
        <v>Renta Nacional</v>
      </c>
      <c r="B21" s="198">
        <v>214706</v>
      </c>
      <c r="C21" s="198">
        <v>55</v>
      </c>
      <c r="D21" s="198">
        <v>15883</v>
      </c>
      <c r="E21" s="205">
        <f t="shared" si="0"/>
        <v>230644</v>
      </c>
      <c r="F21" s="198">
        <v>384648</v>
      </c>
      <c r="G21" s="198"/>
      <c r="H21" s="206">
        <f t="shared" si="1"/>
        <v>615292</v>
      </c>
    </row>
    <row r="22" spans="1:8" ht="12.75">
      <c r="A22" s="204" t="str">
        <f>'A-N° Sinies Denun'!A22</f>
        <v>Suramericana</v>
      </c>
      <c r="B22" s="198">
        <v>768908</v>
      </c>
      <c r="C22" s="198">
        <v>15505</v>
      </c>
      <c r="D22" s="198">
        <v>23991</v>
      </c>
      <c r="E22" s="205">
        <f t="shared" si="0"/>
        <v>808404</v>
      </c>
      <c r="F22" s="198">
        <v>1631366</v>
      </c>
      <c r="G22" s="198"/>
      <c r="H22" s="206">
        <f t="shared" si="1"/>
        <v>2439770</v>
      </c>
    </row>
    <row r="23" spans="1:8" ht="12.75">
      <c r="A23" s="204" t="str">
        <f>'A-N° Sinies Denun'!A23</f>
        <v>SURA</v>
      </c>
      <c r="B23" s="198"/>
      <c r="C23" s="198"/>
      <c r="D23" s="198"/>
      <c r="E23" s="205">
        <f t="shared" si="0"/>
        <v>0</v>
      </c>
      <c r="F23" s="198"/>
      <c r="G23" s="198"/>
      <c r="H23" s="206">
        <f t="shared" si="1"/>
        <v>0</v>
      </c>
    </row>
    <row r="24" spans="1:8" ht="12.75">
      <c r="A24" s="85" t="str">
        <f>'A-N° Sinies Denun'!A24</f>
        <v>Zenit</v>
      </c>
      <c r="B24" s="17">
        <v>145646</v>
      </c>
      <c r="C24" s="17">
        <v>6064</v>
      </c>
      <c r="D24" s="17"/>
      <c r="E24" s="205">
        <f t="shared" si="0"/>
        <v>151710</v>
      </c>
      <c r="F24" s="17">
        <v>530277</v>
      </c>
      <c r="G24" s="17"/>
      <c r="H24" s="206">
        <f t="shared" si="1"/>
        <v>681987</v>
      </c>
    </row>
    <row r="25" spans="1:8" ht="12.75">
      <c r="A25" s="40"/>
      <c r="B25" s="41"/>
      <c r="C25" s="42"/>
      <c r="D25" s="42"/>
      <c r="E25" s="101"/>
      <c r="F25" s="43"/>
      <c r="G25" s="43"/>
      <c r="H25" s="105"/>
    </row>
    <row r="26" spans="1:8" s="103" customFormat="1" ht="12.75" customHeight="1">
      <c r="A26" s="120" t="s">
        <v>11</v>
      </c>
      <c r="B26" s="121">
        <f aca="true" t="shared" si="2" ref="B26:G26">SUM(B10:B24)</f>
        <v>8397612</v>
      </c>
      <c r="C26" s="121">
        <f t="shared" si="2"/>
        <v>182685</v>
      </c>
      <c r="D26" s="121">
        <f t="shared" si="2"/>
        <v>588458</v>
      </c>
      <c r="E26" s="121">
        <f t="shared" si="2"/>
        <v>9168755</v>
      </c>
      <c r="F26" s="121">
        <f t="shared" si="2"/>
        <v>19591967</v>
      </c>
      <c r="G26" s="121">
        <f t="shared" si="2"/>
        <v>516</v>
      </c>
      <c r="H26" s="122">
        <f>SUM(H10:H24)</f>
        <v>28761238</v>
      </c>
    </row>
    <row r="27" spans="1:8" ht="15.75">
      <c r="A27" s="223"/>
      <c r="B27" s="224"/>
      <c r="C27" s="225"/>
      <c r="D27" s="225"/>
      <c r="E27" s="226"/>
      <c r="F27" s="227"/>
      <c r="G27" s="227"/>
      <c r="H27" s="228"/>
    </row>
    <row r="28" spans="1:8" ht="15.75">
      <c r="A28" s="215"/>
      <c r="B28" s="216"/>
      <c r="C28" s="217"/>
      <c r="D28" s="217"/>
      <c r="E28" s="218"/>
      <c r="F28" s="219"/>
      <c r="G28" s="219"/>
      <c r="H28" s="218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0"/>
  <sheetViews>
    <sheetView zoomScalePageLayoutView="0" workbookViewId="0" topLeftCell="B1">
      <selection activeCell="E22" sqref="E22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8" t="s">
        <v>62</v>
      </c>
    </row>
    <row r="4" spans="1:6" ht="12.75">
      <c r="A4" s="38"/>
      <c r="B4" s="39"/>
      <c r="C4" s="39"/>
      <c r="D4" s="39"/>
      <c r="E4" s="100"/>
      <c r="F4" s="39"/>
    </row>
    <row r="5" spans="1:6" ht="12.75">
      <c r="A5" s="114" t="s">
        <v>46</v>
      </c>
      <c r="B5" s="39"/>
      <c r="C5" s="39"/>
      <c r="D5" s="39"/>
      <c r="E5" s="100"/>
      <c r="F5" s="39"/>
    </row>
    <row r="6" spans="1:6" ht="12.75">
      <c r="A6" s="111" t="str">
        <f>'D-Sinies Pag Direc'!A6</f>
        <v>      (entre el 1 de enero y 30 de septiembre de 2017, montos expresados en miles de pesos de septiembre de 2017)</v>
      </c>
      <c r="B6" s="102"/>
      <c r="C6" s="39"/>
      <c r="D6" s="39"/>
      <c r="E6" s="100"/>
      <c r="F6" s="39"/>
    </row>
    <row r="7" spans="1:6" ht="12.75">
      <c r="A7" s="148"/>
      <c r="B7" s="232" t="s">
        <v>78</v>
      </c>
      <c r="C7" s="233"/>
      <c r="D7" s="153" t="s">
        <v>48</v>
      </c>
      <c r="E7" s="153" t="s">
        <v>49</v>
      </c>
      <c r="F7" s="154" t="s">
        <v>50</v>
      </c>
    </row>
    <row r="8" spans="1:6" ht="12.75">
      <c r="A8" s="155" t="s">
        <v>1</v>
      </c>
      <c r="B8" s="157" t="s">
        <v>51</v>
      </c>
      <c r="C8" s="157" t="s">
        <v>52</v>
      </c>
      <c r="D8" s="164" t="s">
        <v>79</v>
      </c>
      <c r="E8" s="164" t="s">
        <v>53</v>
      </c>
      <c r="F8" s="165" t="s">
        <v>54</v>
      </c>
    </row>
    <row r="9" spans="1:6" ht="12.75">
      <c r="A9" s="155"/>
      <c r="B9" s="166"/>
      <c r="C9" s="167"/>
      <c r="D9" s="164" t="s">
        <v>80</v>
      </c>
      <c r="E9" s="156" t="s">
        <v>55</v>
      </c>
      <c r="F9" s="165" t="s">
        <v>56</v>
      </c>
    </row>
    <row r="10" spans="1:6" ht="12.75">
      <c r="A10" s="159"/>
      <c r="B10" s="161" t="s">
        <v>57</v>
      </c>
      <c r="C10" s="161" t="s">
        <v>58</v>
      </c>
      <c r="D10" s="161" t="s">
        <v>59</v>
      </c>
      <c r="E10" s="161" t="s">
        <v>60</v>
      </c>
      <c r="F10" s="163" t="s">
        <v>61</v>
      </c>
    </row>
    <row r="11" spans="1:9" ht="12.75">
      <c r="A11" s="194" t="str">
        <f>'D-Sinies Pag Direc'!A10</f>
        <v>AIG</v>
      </c>
      <c r="B11" s="195">
        <f>'D-Sinies Pag Direc'!H10</f>
        <v>1838</v>
      </c>
      <c r="C11" s="87"/>
      <c r="D11" s="87"/>
      <c r="E11" s="87">
        <v>208</v>
      </c>
      <c r="F11" s="196">
        <f aca="true" t="shared" si="0" ref="F11:F17">SUM(B11:D11)-E11</f>
        <v>1630</v>
      </c>
      <c r="G11" s="169"/>
      <c r="I11">
        <f>5000*1000</f>
        <v>5000000</v>
      </c>
    </row>
    <row r="12" spans="1:7" ht="12.75">
      <c r="A12" s="84" t="str">
        <f>'D-Sinies Pag Direc'!A11</f>
        <v>Bci</v>
      </c>
      <c r="B12" s="124">
        <f>'D-Sinies Pag Direc'!H11</f>
        <v>6957391</v>
      </c>
      <c r="C12" s="17">
        <v>855490</v>
      </c>
      <c r="D12" s="17">
        <v>1991575</v>
      </c>
      <c r="E12" s="17">
        <v>3301660</v>
      </c>
      <c r="F12" s="107">
        <f t="shared" si="0"/>
        <v>6502796</v>
      </c>
      <c r="G12" s="169"/>
    </row>
    <row r="13" spans="1:9" ht="12.75">
      <c r="A13" s="84" t="str">
        <f>'D-Sinies Pag Direc'!A12</f>
        <v>BNP PARIBAS CARDIF</v>
      </c>
      <c r="B13" s="124">
        <f>'D-Sinies Pag Direc'!H12</f>
        <v>1498084</v>
      </c>
      <c r="C13" s="17">
        <v>83225</v>
      </c>
      <c r="D13" s="17">
        <v>614938</v>
      </c>
      <c r="E13" s="17">
        <v>794883</v>
      </c>
      <c r="F13" s="107">
        <f t="shared" si="0"/>
        <v>1401364</v>
      </c>
      <c r="G13" s="169"/>
      <c r="I13">
        <f>164*1000</f>
        <v>164000</v>
      </c>
    </row>
    <row r="14" spans="1:7" ht="12.75">
      <c r="A14" s="84" t="str">
        <f>'D-Sinies Pag Direc'!A13</f>
        <v>Bupa</v>
      </c>
      <c r="B14" s="124">
        <f>'D-Sinies Pag Direc'!H13</f>
        <v>2032637</v>
      </c>
      <c r="C14" s="17">
        <v>147245</v>
      </c>
      <c r="D14" s="17">
        <v>1079387</v>
      </c>
      <c r="E14" s="17">
        <v>812211</v>
      </c>
      <c r="F14" s="107">
        <f t="shared" si="0"/>
        <v>2447058</v>
      </c>
      <c r="G14" s="169"/>
    </row>
    <row r="15" spans="1:7" ht="12.75">
      <c r="A15" s="84" t="str">
        <f>'D-Sinies Pag Direc'!A14</f>
        <v>Chilena Consolidada</v>
      </c>
      <c r="B15" s="124">
        <f>'D-Sinies Pag Direc'!H14</f>
        <v>332617</v>
      </c>
      <c r="C15" s="17">
        <v>96072</v>
      </c>
      <c r="D15" s="17">
        <v>72519</v>
      </c>
      <c r="E15" s="17">
        <v>200402</v>
      </c>
      <c r="F15" s="107">
        <f t="shared" si="0"/>
        <v>300806</v>
      </c>
      <c r="G15" s="169"/>
    </row>
    <row r="16" spans="1:7" ht="12.75">
      <c r="A16" s="84" t="str">
        <f>'D-Sinies Pag Direc'!A15</f>
        <v>Chubb</v>
      </c>
      <c r="B16" s="124">
        <f>'D-Sinies Pag Direc'!H15</f>
        <v>257099</v>
      </c>
      <c r="C16" s="17">
        <v>70844</v>
      </c>
      <c r="D16" s="17">
        <v>3269</v>
      </c>
      <c r="E16" s="17">
        <v>82027</v>
      </c>
      <c r="F16" s="107">
        <f t="shared" si="0"/>
        <v>249185</v>
      </c>
      <c r="G16" s="169"/>
    </row>
    <row r="17" spans="1:7" ht="12.75">
      <c r="A17" s="84" t="str">
        <f>'D-Sinies Pag Direc'!A16</f>
        <v>Consorcio Nacional</v>
      </c>
      <c r="B17" s="124">
        <f>'D-Sinies Pag Direc'!H16</f>
        <v>3130970</v>
      </c>
      <c r="C17" s="17">
        <v>543058</v>
      </c>
      <c r="D17" s="17">
        <v>1152345</v>
      </c>
      <c r="E17" s="17">
        <v>1355773</v>
      </c>
      <c r="F17" s="107">
        <f t="shared" si="0"/>
        <v>3470600</v>
      </c>
      <c r="G17" s="169"/>
    </row>
    <row r="18" spans="1:7" ht="12.75">
      <c r="A18" s="194" t="str">
        <f>'D-Sinies Pag Direc'!A17</f>
        <v>HDI</v>
      </c>
      <c r="B18" s="195">
        <f>'D-Sinies Pag Direc'!H17</f>
        <v>2757458</v>
      </c>
      <c r="C18" s="87">
        <v>734960</v>
      </c>
      <c r="D18" s="87">
        <v>240328</v>
      </c>
      <c r="E18" s="87">
        <v>3043832</v>
      </c>
      <c r="F18" s="196">
        <f aca="true" t="shared" si="1" ref="F18:F25">SUM(B18:D18)-E18</f>
        <v>688914</v>
      </c>
      <c r="G18" s="169"/>
    </row>
    <row r="19" spans="1:7" ht="12.75">
      <c r="A19" s="84" t="str">
        <f>'D-Sinies Pag Direc'!A18</f>
        <v>Liberty</v>
      </c>
      <c r="B19" s="124">
        <f>'D-Sinies Pag Direc'!H18</f>
        <v>5436005</v>
      </c>
      <c r="C19" s="17">
        <v>1208854</v>
      </c>
      <c r="D19" s="17">
        <v>1208854</v>
      </c>
      <c r="E19" s="17">
        <v>1352430</v>
      </c>
      <c r="F19" s="107">
        <f t="shared" si="1"/>
        <v>6501283</v>
      </c>
      <c r="G19" s="169"/>
    </row>
    <row r="20" spans="1:7" ht="12.75">
      <c r="A20" s="84" t="str">
        <f>'D-Sinies Pag Direc'!A19</f>
        <v>Mapfre</v>
      </c>
      <c r="B20" s="124">
        <f>'D-Sinies Pag Direc'!H19</f>
        <v>2233436</v>
      </c>
      <c r="C20" s="17">
        <v>315253</v>
      </c>
      <c r="D20" s="17">
        <v>330689</v>
      </c>
      <c r="E20" s="17">
        <v>1537577</v>
      </c>
      <c r="F20" s="107">
        <f t="shared" si="1"/>
        <v>1341801</v>
      </c>
      <c r="G20" s="169"/>
    </row>
    <row r="21" spans="1:7" ht="12.75">
      <c r="A21" s="84" t="str">
        <f>'D-Sinies Pag Direc'!A20</f>
        <v>Mutual de Seguros</v>
      </c>
      <c r="B21" s="124">
        <f>'D-Sinies Pag Direc'!H20</f>
        <v>386654</v>
      </c>
      <c r="C21" s="17">
        <v>90074</v>
      </c>
      <c r="D21" s="17">
        <v>71013</v>
      </c>
      <c r="E21" s="17">
        <v>145160</v>
      </c>
      <c r="F21" s="107">
        <f t="shared" si="1"/>
        <v>402581</v>
      </c>
      <c r="G21" s="169"/>
    </row>
    <row r="22" spans="1:7" ht="12.75">
      <c r="A22" s="84" t="str">
        <f>'D-Sinies Pag Direc'!A21</f>
        <v>Renta Nacional</v>
      </c>
      <c r="B22" s="124">
        <f>'D-Sinies Pag Direc'!H21</f>
        <v>615292</v>
      </c>
      <c r="C22" s="17">
        <v>173681</v>
      </c>
      <c r="D22" s="17">
        <v>136829</v>
      </c>
      <c r="E22" s="17">
        <v>350055</v>
      </c>
      <c r="F22" s="107">
        <f t="shared" si="1"/>
        <v>575747</v>
      </c>
      <c r="G22" s="169"/>
    </row>
    <row r="23" spans="1:7" ht="12.75">
      <c r="A23" s="84" t="str">
        <f>'D-Sinies Pag Direc'!A22</f>
        <v>Suramericana</v>
      </c>
      <c r="B23" s="124">
        <f>'D-Sinies Pag Direc'!H22</f>
        <v>2439770</v>
      </c>
      <c r="C23" s="17">
        <v>524402</v>
      </c>
      <c r="D23" s="17">
        <v>506275</v>
      </c>
      <c r="E23" s="17">
        <v>638949</v>
      </c>
      <c r="F23" s="107">
        <f t="shared" si="1"/>
        <v>2831498</v>
      </c>
      <c r="G23" s="169"/>
    </row>
    <row r="24" spans="1:7" ht="12.75">
      <c r="A24" s="84" t="str">
        <f>'D-Sinies Pag Direc'!A23</f>
        <v>SURA</v>
      </c>
      <c r="B24" s="124">
        <f>'D-Sinies Pag Direc'!H23</f>
        <v>0</v>
      </c>
      <c r="C24" s="17"/>
      <c r="D24" s="17"/>
      <c r="E24" s="17"/>
      <c r="F24" s="107">
        <f t="shared" si="1"/>
        <v>0</v>
      </c>
      <c r="G24" s="169"/>
    </row>
    <row r="25" spans="1:7" ht="12.75">
      <c r="A25" s="84" t="str">
        <f>'D-Sinies Pag Direc'!A24</f>
        <v>Zenit</v>
      </c>
      <c r="B25" s="124">
        <f>'D-Sinies Pag Direc'!H24</f>
        <v>681987</v>
      </c>
      <c r="C25" s="17">
        <v>96149</v>
      </c>
      <c r="D25" s="17">
        <v>246674</v>
      </c>
      <c r="E25" s="17">
        <v>256479</v>
      </c>
      <c r="F25" s="107">
        <f t="shared" si="1"/>
        <v>768331</v>
      </c>
      <c r="G25" s="169"/>
    </row>
    <row r="26" spans="1:6" ht="12.75">
      <c r="A26" s="40"/>
      <c r="B26" s="41"/>
      <c r="C26" s="42"/>
      <c r="D26" s="42"/>
      <c r="E26" s="42"/>
      <c r="F26" s="105"/>
    </row>
    <row r="27" spans="1:6" ht="12.75">
      <c r="A27" s="123" t="s">
        <v>11</v>
      </c>
      <c r="B27" s="124">
        <f>SUM(B11:B25)</f>
        <v>28761238</v>
      </c>
      <c r="C27" s="124">
        <f>SUM(C11:C25)</f>
        <v>4939307</v>
      </c>
      <c r="D27" s="124">
        <f>SUM(D11:D25)</f>
        <v>7654695</v>
      </c>
      <c r="E27" s="124">
        <f>SUM(E11:E25)</f>
        <v>13871646</v>
      </c>
      <c r="F27" s="3">
        <f>+B27+C27+D27-E27</f>
        <v>27483594</v>
      </c>
    </row>
    <row r="28" spans="1:6" ht="15.75">
      <c r="A28" s="44"/>
      <c r="B28" s="45"/>
      <c r="C28" s="46"/>
      <c r="D28" s="46"/>
      <c r="E28" s="46"/>
      <c r="F28" s="106"/>
    </row>
    <row r="30" spans="1:7" ht="12.75">
      <c r="A30" s="39"/>
      <c r="B30" s="24"/>
      <c r="C30" s="16"/>
      <c r="D30" s="16"/>
      <c r="E30" s="93"/>
      <c r="F30" s="26"/>
      <c r="G30" s="97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5"/>
  <sheetViews>
    <sheetView tabSelected="1" zoomScalePageLayoutView="0" workbookViewId="0" topLeftCell="G1">
      <selection activeCell="J1" sqref="J1:J16384"/>
    </sheetView>
  </sheetViews>
  <sheetFormatPr defaultColWidth="11.421875" defaultRowHeight="12.75"/>
  <cols>
    <col min="1" max="1" width="21.28125" style="48" customWidth="1"/>
    <col min="2" max="2" width="25.00390625" style="48" customWidth="1"/>
    <col min="3" max="9" width="38.28125" style="48" customWidth="1"/>
    <col min="10" max="10" width="11.57421875" style="48" customWidth="1"/>
    <col min="11" max="17" width="38.28125" style="48" bestFit="1" customWidth="1"/>
    <col min="18" max="18" width="29.7109375" style="48" bestFit="1" customWidth="1"/>
    <col min="19" max="19" width="23.57421875" style="48" bestFit="1" customWidth="1"/>
    <col min="20" max="16384" width="11.421875" style="48" customWidth="1"/>
  </cols>
  <sheetData>
    <row r="1" ht="12.75">
      <c r="A1" s="47"/>
    </row>
    <row r="3" ht="12.75">
      <c r="A3" s="88" t="s">
        <v>62</v>
      </c>
    </row>
    <row r="4" ht="12.75">
      <c r="A4" s="47"/>
    </row>
    <row r="5" spans="1:9" ht="12.75">
      <c r="A5" s="49" t="s">
        <v>0</v>
      </c>
      <c r="B5" s="50"/>
      <c r="C5" s="50"/>
      <c r="E5" s="50"/>
      <c r="F5" s="50"/>
      <c r="G5" s="50"/>
      <c r="H5" s="50"/>
      <c r="I5" s="50"/>
    </row>
    <row r="6" spans="1:9" ht="12.75">
      <c r="A6" s="2" t="str">
        <f>'A-N° Sinies Denun'!$A$6</f>
        <v>      (entre el 1 de enero y  30 de septiembre 2017)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52"/>
      <c r="B7" s="53"/>
      <c r="C7" s="54"/>
      <c r="D7" s="54"/>
      <c r="E7" s="54"/>
      <c r="F7" s="54"/>
      <c r="G7" s="54"/>
      <c r="H7" s="54"/>
      <c r="I7" s="55"/>
    </row>
    <row r="8" spans="1:9" ht="12.75">
      <c r="A8" s="5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86" t="s">
        <v>85</v>
      </c>
      <c r="G8" s="57" t="s">
        <v>6</v>
      </c>
      <c r="H8" s="57" t="s">
        <v>7</v>
      </c>
      <c r="I8" s="58" t="s">
        <v>8</v>
      </c>
    </row>
    <row r="9" spans="1:10" ht="12.75">
      <c r="A9" s="59"/>
      <c r="B9" s="60"/>
      <c r="C9" s="60"/>
      <c r="D9" s="60"/>
      <c r="E9" s="60"/>
      <c r="F9" s="60"/>
      <c r="G9" s="60"/>
      <c r="H9" s="60"/>
      <c r="I9" s="61"/>
      <c r="J9" s="220"/>
    </row>
    <row r="10" spans="1:10" ht="12.75">
      <c r="A10" s="85" t="str">
        <f>'A-N° Sinies Denun'!A10</f>
        <v>AIG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4">
        <f>SUM(B10:H10)</f>
        <v>0</v>
      </c>
      <c r="J10" s="62"/>
    </row>
    <row r="11" spans="1:10" ht="12.75">
      <c r="A11" s="85" t="str">
        <f>'A-N° Sinies Denun'!A11</f>
        <v>Bci</v>
      </c>
      <c r="B11" s="214">
        <v>722173</v>
      </c>
      <c r="C11" s="214">
        <v>236144</v>
      </c>
      <c r="D11" s="214">
        <v>6164</v>
      </c>
      <c r="E11" s="214">
        <v>14809</v>
      </c>
      <c r="F11" s="214">
        <v>24596</v>
      </c>
      <c r="G11" s="214">
        <v>30160</v>
      </c>
      <c r="H11" s="214">
        <v>15758</v>
      </c>
      <c r="I11" s="4">
        <f aca="true" t="shared" si="0" ref="I11:I24">SUM(B11:H11)</f>
        <v>1049804</v>
      </c>
      <c r="J11" s="62"/>
    </row>
    <row r="12" spans="1:10" ht="12.75">
      <c r="A12" s="85" t="str">
        <f>'A-N° Sinies Denun'!A12</f>
        <v>BNP PARIBAS CARDIF</v>
      </c>
      <c r="B12" s="214">
        <v>103288</v>
      </c>
      <c r="C12" s="214">
        <v>7359</v>
      </c>
      <c r="D12" s="214">
        <v>0</v>
      </c>
      <c r="E12" s="214">
        <v>0</v>
      </c>
      <c r="F12" s="214">
        <v>897</v>
      </c>
      <c r="G12" s="214">
        <v>0</v>
      </c>
      <c r="H12" s="214">
        <v>260</v>
      </c>
      <c r="I12" s="4">
        <f t="shared" si="0"/>
        <v>111804</v>
      </c>
      <c r="J12" s="62"/>
    </row>
    <row r="13" spans="1:10" ht="12.75">
      <c r="A13" s="85" t="str">
        <f>'A-N° Sinies Denun'!A13</f>
        <v>Bupa</v>
      </c>
      <c r="B13" s="214">
        <v>106909</v>
      </c>
      <c r="C13" s="214">
        <v>65361</v>
      </c>
      <c r="D13" s="214">
        <v>43409</v>
      </c>
      <c r="E13" s="214">
        <v>0</v>
      </c>
      <c r="F13" s="214">
        <v>1974</v>
      </c>
      <c r="G13" s="214">
        <v>0</v>
      </c>
      <c r="H13" s="214">
        <v>41819</v>
      </c>
      <c r="I13" s="4">
        <f t="shared" si="0"/>
        <v>259472</v>
      </c>
      <c r="J13" s="62"/>
    </row>
    <row r="14" spans="1:10" ht="12.75">
      <c r="A14" s="85" t="str">
        <f>'A-N° Sinies Denun'!A14</f>
        <v>Chilena Consolidada</v>
      </c>
      <c r="B14" s="214">
        <v>11883</v>
      </c>
      <c r="C14" s="214">
        <v>6273</v>
      </c>
      <c r="D14" s="214">
        <v>0</v>
      </c>
      <c r="E14" s="214">
        <v>0</v>
      </c>
      <c r="F14" s="214">
        <v>6440</v>
      </c>
      <c r="G14" s="214">
        <v>0</v>
      </c>
      <c r="H14" s="214">
        <v>1537</v>
      </c>
      <c r="I14" s="4">
        <f t="shared" si="0"/>
        <v>26133</v>
      </c>
      <c r="J14" s="62"/>
    </row>
    <row r="15" spans="1:10" s="171" customFormat="1" ht="12.75">
      <c r="A15" s="221" t="str">
        <f>'A-N° Sinies Denun'!A15</f>
        <v>Chubb</v>
      </c>
      <c r="B15" s="214">
        <v>0</v>
      </c>
      <c r="C15" s="214">
        <v>0</v>
      </c>
      <c r="D15" s="214">
        <v>0</v>
      </c>
      <c r="E15" s="214">
        <v>3796</v>
      </c>
      <c r="F15" s="214">
        <v>0</v>
      </c>
      <c r="G15" s="214">
        <v>0</v>
      </c>
      <c r="H15" s="214">
        <v>0</v>
      </c>
      <c r="I15" s="222">
        <f t="shared" si="0"/>
        <v>3796</v>
      </c>
      <c r="J15" s="168"/>
    </row>
    <row r="16" spans="1:10" ht="12.75">
      <c r="A16" s="85" t="str">
        <f>'A-N° Sinies Denun'!A16</f>
        <v>Consorcio Nacional</v>
      </c>
      <c r="B16" s="214">
        <v>286457</v>
      </c>
      <c r="C16" s="214">
        <v>293398</v>
      </c>
      <c r="D16" s="214">
        <v>4064</v>
      </c>
      <c r="E16" s="214">
        <v>4689</v>
      </c>
      <c r="F16" s="214">
        <v>77192</v>
      </c>
      <c r="G16" s="214">
        <v>4749</v>
      </c>
      <c r="H16" s="214">
        <v>4553</v>
      </c>
      <c r="I16" s="4">
        <f t="shared" si="0"/>
        <v>675102</v>
      </c>
      <c r="J16" s="62"/>
    </row>
    <row r="17" spans="1:10" ht="12.75">
      <c r="A17" s="85" t="str">
        <f>'A-N° Sinies Denun'!A17</f>
        <v>HDI</v>
      </c>
      <c r="B17" s="214">
        <v>242197</v>
      </c>
      <c r="C17" s="214">
        <v>82828</v>
      </c>
      <c r="D17" s="214">
        <v>33522</v>
      </c>
      <c r="E17" s="214">
        <v>5800</v>
      </c>
      <c r="F17" s="214">
        <v>9654</v>
      </c>
      <c r="G17" s="214">
        <v>1603</v>
      </c>
      <c r="H17" s="214">
        <v>22398</v>
      </c>
      <c r="I17" s="4">
        <f t="shared" si="0"/>
        <v>398002</v>
      </c>
      <c r="J17" s="62"/>
    </row>
    <row r="18" spans="1:10" ht="12.75">
      <c r="A18" s="85" t="str">
        <f>'A-N° Sinies Denun'!A18</f>
        <v>Liberty</v>
      </c>
      <c r="B18" s="214">
        <v>216453</v>
      </c>
      <c r="C18" s="214">
        <v>243272</v>
      </c>
      <c r="D18" s="214">
        <v>22355</v>
      </c>
      <c r="E18" s="214">
        <v>24561</v>
      </c>
      <c r="F18" s="214">
        <v>10755</v>
      </c>
      <c r="G18" s="214">
        <v>31876</v>
      </c>
      <c r="H18" s="214">
        <v>32274</v>
      </c>
      <c r="I18" s="4">
        <f t="shared" si="0"/>
        <v>581546</v>
      </c>
      <c r="J18" s="62"/>
    </row>
    <row r="19" spans="1:10" ht="12.75">
      <c r="A19" s="85" t="str">
        <f>'A-N° Sinies Denun'!A19</f>
        <v>Mapfre</v>
      </c>
      <c r="B19" s="214">
        <v>153890</v>
      </c>
      <c r="C19" s="214">
        <v>53246</v>
      </c>
      <c r="D19" s="214">
        <v>29997</v>
      </c>
      <c r="E19" s="214">
        <v>10449</v>
      </c>
      <c r="F19" s="214">
        <v>21889</v>
      </c>
      <c r="G19" s="214">
        <v>9456</v>
      </c>
      <c r="H19" s="214">
        <v>18021</v>
      </c>
      <c r="I19" s="4">
        <f t="shared" si="0"/>
        <v>296948</v>
      </c>
      <c r="J19" s="62"/>
    </row>
    <row r="20" spans="1:10" ht="12.75">
      <c r="A20" s="85" t="str">
        <f>'A-N° Sinies Denun'!A20</f>
        <v>Mutual de Seguros</v>
      </c>
      <c r="B20" s="214">
        <v>132320</v>
      </c>
      <c r="C20" s="214">
        <v>61046</v>
      </c>
      <c r="D20" s="214">
        <v>0</v>
      </c>
      <c r="E20" s="214">
        <v>0</v>
      </c>
      <c r="F20" s="214">
        <v>663</v>
      </c>
      <c r="G20" s="214">
        <v>0</v>
      </c>
      <c r="H20" s="214">
        <v>2709</v>
      </c>
      <c r="I20" s="4">
        <f t="shared" si="0"/>
        <v>196738</v>
      </c>
      <c r="J20" s="62"/>
    </row>
    <row r="21" spans="1:10" ht="12.75">
      <c r="A21" s="85" t="str">
        <f>'A-N° Sinies Denun'!A21</f>
        <v>Renta Nacional</v>
      </c>
      <c r="B21" s="214">
        <v>664</v>
      </c>
      <c r="C21" s="214">
        <v>328</v>
      </c>
      <c r="D21" s="214">
        <v>0</v>
      </c>
      <c r="E21" s="214">
        <v>4180</v>
      </c>
      <c r="F21" s="214">
        <v>57</v>
      </c>
      <c r="G21" s="214">
        <v>3</v>
      </c>
      <c r="H21" s="214">
        <v>50</v>
      </c>
      <c r="I21" s="4">
        <f t="shared" si="0"/>
        <v>5282</v>
      </c>
      <c r="J21" s="62"/>
    </row>
    <row r="22" spans="1:10" s="171" customFormat="1" ht="12.75">
      <c r="A22" s="85" t="str">
        <f>'A-N° Sinies Denun'!A22</f>
        <v>Suramericana</v>
      </c>
      <c r="B22" s="214">
        <v>933924</v>
      </c>
      <c r="C22" s="214">
        <v>89225</v>
      </c>
      <c r="D22" s="214">
        <v>2150</v>
      </c>
      <c r="E22" s="214">
        <v>4780</v>
      </c>
      <c r="F22" s="214">
        <v>7461</v>
      </c>
      <c r="G22" s="214">
        <v>12027</v>
      </c>
      <c r="H22" s="214">
        <v>5066</v>
      </c>
      <c r="I22" s="4">
        <f t="shared" si="0"/>
        <v>1054633</v>
      </c>
      <c r="J22" s="168"/>
    </row>
    <row r="23" spans="1:10" s="171" customFormat="1" ht="14.25">
      <c r="A23" s="85" t="str">
        <f>'A-N° Sinies Denun'!A23</f>
        <v>SURA</v>
      </c>
      <c r="B23" s="231"/>
      <c r="C23" s="231"/>
      <c r="D23" s="231"/>
      <c r="E23" s="231"/>
      <c r="F23" s="231"/>
      <c r="G23" s="231"/>
      <c r="H23" s="231"/>
      <c r="I23" s="4">
        <f t="shared" si="0"/>
        <v>0</v>
      </c>
      <c r="J23" s="180"/>
    </row>
    <row r="24" spans="1:10" s="171" customFormat="1" ht="14.25">
      <c r="A24" s="85" t="str">
        <f>'A-N° Sinies Denun'!A24</f>
        <v>Zenit</v>
      </c>
      <c r="B24" s="214">
        <v>250624</v>
      </c>
      <c r="C24" s="214">
        <v>57186</v>
      </c>
      <c r="D24" s="214">
        <v>4</v>
      </c>
      <c r="E24" s="214">
        <v>0</v>
      </c>
      <c r="F24" s="214">
        <v>6876</v>
      </c>
      <c r="G24" s="214">
        <v>0</v>
      </c>
      <c r="H24" s="214">
        <v>3055</v>
      </c>
      <c r="I24" s="4">
        <f t="shared" si="0"/>
        <v>317745</v>
      </c>
      <c r="J24" s="180"/>
    </row>
    <row r="25" spans="1:10" ht="14.25">
      <c r="A25" s="63"/>
      <c r="B25" s="64"/>
      <c r="C25" s="65"/>
      <c r="D25" s="65"/>
      <c r="E25" s="65"/>
      <c r="F25" s="65"/>
      <c r="G25" s="66"/>
      <c r="H25" s="66"/>
      <c r="I25" s="67"/>
      <c r="J25" s="180"/>
    </row>
    <row r="26" spans="1:10" ht="14.25">
      <c r="A26" s="68" t="s">
        <v>11</v>
      </c>
      <c r="B26" s="5">
        <f>SUM(B10:B24)</f>
        <v>3160782</v>
      </c>
      <c r="C26" s="5">
        <f aca="true" t="shared" si="1" ref="C26:H26">SUM(C10:C24)</f>
        <v>1195666</v>
      </c>
      <c r="D26" s="5">
        <f t="shared" si="1"/>
        <v>141665</v>
      </c>
      <c r="E26" s="5">
        <f t="shared" si="1"/>
        <v>73064</v>
      </c>
      <c r="F26" s="5">
        <f t="shared" si="1"/>
        <v>168454</v>
      </c>
      <c r="G26" s="5">
        <f t="shared" si="1"/>
        <v>89874</v>
      </c>
      <c r="H26" s="5">
        <f t="shared" si="1"/>
        <v>147500</v>
      </c>
      <c r="I26" s="5">
        <f>SUM(I10:I24)</f>
        <v>4977005</v>
      </c>
      <c r="J26" s="180"/>
    </row>
    <row r="27" spans="1:10" ht="12.75" customHeight="1">
      <c r="A27" s="69"/>
      <c r="B27" s="70"/>
      <c r="C27" s="71"/>
      <c r="D27" s="71"/>
      <c r="E27" s="71"/>
      <c r="F27" s="71"/>
      <c r="G27" s="72"/>
      <c r="H27" s="73"/>
      <c r="I27" s="74"/>
      <c r="J27" s="181"/>
    </row>
    <row r="28" spans="1:10" ht="14.25">
      <c r="A28" s="50"/>
      <c r="B28" s="50"/>
      <c r="C28" s="50"/>
      <c r="D28" s="50"/>
      <c r="E28" s="50"/>
      <c r="F28" s="50"/>
      <c r="G28" s="50"/>
      <c r="H28" s="50"/>
      <c r="I28" s="50"/>
      <c r="J28" s="181"/>
    </row>
    <row r="29" spans="2:5" ht="12.75">
      <c r="B29" s="214"/>
      <c r="C29" s="214"/>
      <c r="E29" s="62"/>
    </row>
    <row r="30" spans="2:5" ht="12.75">
      <c r="B30" s="214"/>
      <c r="C30" s="214"/>
      <c r="E30" s="62"/>
    </row>
    <row r="31" spans="2:5" ht="12.75">
      <c r="B31" s="214"/>
      <c r="C31" s="214"/>
      <c r="E31" s="62"/>
    </row>
    <row r="34" spans="2:8" ht="12.75">
      <c r="B34" s="214"/>
      <c r="C34" s="214"/>
      <c r="D34" s="214">
        <f>_xlfn.IFERROR(VLOOKUP($C$3&amp;$C$4&amp;$A9,'[1]BBDD2'!$A$2:$N$1713,11,FALSE),0)</f>
        <v>0</v>
      </c>
      <c r="E34" s="214">
        <f>_xlfn.IFERROR(VLOOKUP($C$3&amp;$C$4&amp;$A10,'[1]BBDD2'!$A$2:$N$1713,11,FALSE),0)</f>
        <v>0</v>
      </c>
      <c r="F34" s="214">
        <f>_xlfn.IFERROR(VLOOKUP($C$3&amp;$C$4&amp;$A11,'[1]BBDD2'!$A$2:$N$1713,11,FALSE),0)</f>
        <v>0</v>
      </c>
      <c r="G34" s="214">
        <f>_xlfn.IFERROR(VLOOKUP($C$3&amp;$C$4&amp;$A12,'[1]BBDD2'!$A$2:$N$1713,11,FALSE),0)</f>
        <v>0</v>
      </c>
      <c r="H34" s="214">
        <f>_xlfn.IFERROR(VLOOKUP($C$3&amp;$C$4&amp;$A14,'[1]BBDD2'!$A$2:$N$1713,11,FALSE),0)</f>
        <v>0</v>
      </c>
    </row>
    <row r="35" spans="2:8" ht="12.75">
      <c r="B35" s="62"/>
      <c r="C35" s="62"/>
      <c r="D35" s="62"/>
      <c r="E35" s="62"/>
      <c r="F35" s="62"/>
      <c r="G35" s="62"/>
      <c r="H35" s="62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5"/>
  <sheetViews>
    <sheetView zoomScalePageLayoutView="0" workbookViewId="0" topLeftCell="A16">
      <selection activeCell="C32" sqref="C32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8" t="s">
        <v>62</v>
      </c>
    </row>
    <row r="5" spans="1:9" ht="12.75">
      <c r="A5" s="49" t="s">
        <v>12</v>
      </c>
      <c r="B5" s="51"/>
      <c r="C5" s="50"/>
      <c r="D5" s="50"/>
      <c r="E5" s="50"/>
      <c r="F5" s="50"/>
      <c r="G5" s="50"/>
      <c r="H5" s="50"/>
      <c r="I5" s="50"/>
    </row>
    <row r="6" spans="1:9" ht="12.75">
      <c r="A6" s="2" t="str">
        <f>'D-Sinies Pag Direc'!$A$6</f>
        <v>      (entre el 1 de enero y 30 de septiembre de 2017, montos expresados en miles de pesos de septiembre de 2017)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76"/>
      <c r="B7" s="53"/>
      <c r="C7" s="54"/>
      <c r="D7" s="54"/>
      <c r="E7" s="54"/>
      <c r="F7" s="54"/>
      <c r="G7" s="54"/>
      <c r="H7" s="54"/>
      <c r="I7" s="55"/>
    </row>
    <row r="8" spans="1:9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78"/>
      <c r="B9" s="60"/>
      <c r="C9" s="60"/>
      <c r="D9" s="60"/>
      <c r="E9" s="60"/>
      <c r="F9" s="60"/>
      <c r="G9" s="60"/>
      <c r="H9" s="60"/>
      <c r="I9" s="61"/>
    </row>
    <row r="10" spans="1:9" ht="12.75">
      <c r="A10" s="84" t="str">
        <f>'F-N° Seg Contrat'!A10</f>
        <v>AIG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4">
        <f aca="true" t="shared" si="0" ref="I10:I16">SUM(B10:H10)</f>
        <v>0</v>
      </c>
    </row>
    <row r="11" spans="1:9" ht="12.75">
      <c r="A11" s="84" t="str">
        <f>'F-N° Seg Contrat'!A11</f>
        <v>Bci</v>
      </c>
      <c r="B11" s="169">
        <v>5196155</v>
      </c>
      <c r="C11" s="169">
        <v>2529552</v>
      </c>
      <c r="D11" s="169">
        <v>173463</v>
      </c>
      <c r="E11" s="169">
        <v>760193</v>
      </c>
      <c r="F11" s="169">
        <v>923679</v>
      </c>
      <c r="G11" s="169">
        <v>679201</v>
      </c>
      <c r="H11" s="169">
        <v>266239</v>
      </c>
      <c r="I11" s="4">
        <f t="shared" si="0"/>
        <v>10528482</v>
      </c>
    </row>
    <row r="12" spans="1:9" ht="12.75">
      <c r="A12" s="84" t="str">
        <f>'F-N° Seg Contrat'!A12</f>
        <v>BNP PARIBAS CARDIF</v>
      </c>
      <c r="B12" s="169">
        <v>482349</v>
      </c>
      <c r="C12" s="169">
        <v>57041</v>
      </c>
      <c r="D12" s="169">
        <v>0</v>
      </c>
      <c r="E12" s="169">
        <v>0</v>
      </c>
      <c r="F12" s="169">
        <v>54096</v>
      </c>
      <c r="G12" s="169">
        <v>0</v>
      </c>
      <c r="H12" s="169">
        <v>1180</v>
      </c>
      <c r="I12" s="4">
        <f t="shared" si="0"/>
        <v>594666</v>
      </c>
    </row>
    <row r="13" spans="1:9" ht="12.75">
      <c r="A13" s="84" t="str">
        <f>'F-N° Seg Contrat'!A13</f>
        <v>Bupa</v>
      </c>
      <c r="B13" s="169">
        <v>816331</v>
      </c>
      <c r="C13" s="169">
        <v>570353</v>
      </c>
      <c r="D13" s="169">
        <v>674484</v>
      </c>
      <c r="E13" s="169">
        <v>0</v>
      </c>
      <c r="F13" s="169">
        <v>72863</v>
      </c>
      <c r="G13" s="169">
        <v>0</v>
      </c>
      <c r="H13" s="169">
        <v>312342</v>
      </c>
      <c r="I13" s="4">
        <f t="shared" si="0"/>
        <v>2446373</v>
      </c>
    </row>
    <row r="14" spans="1:9" ht="12.75">
      <c r="A14" s="84" t="str">
        <f>'F-N° Seg Contrat'!A14</f>
        <v>Chilena Consolidada</v>
      </c>
      <c r="B14" s="169">
        <v>68126</v>
      </c>
      <c r="C14" s="169">
        <v>49573</v>
      </c>
      <c r="D14" s="169">
        <v>0</v>
      </c>
      <c r="E14" s="169">
        <v>0</v>
      </c>
      <c r="F14" s="169">
        <v>198378</v>
      </c>
      <c r="G14" s="169">
        <v>0</v>
      </c>
      <c r="H14" s="169">
        <v>18008</v>
      </c>
      <c r="I14" s="4">
        <f t="shared" si="0"/>
        <v>334085</v>
      </c>
    </row>
    <row r="15" spans="1:9" ht="12.75">
      <c r="A15" s="84" t="str">
        <f>'F-N° Seg Contrat'!A15</f>
        <v>Chubb</v>
      </c>
      <c r="B15" s="169">
        <v>0</v>
      </c>
      <c r="C15" s="169">
        <v>0</v>
      </c>
      <c r="D15" s="169">
        <v>0</v>
      </c>
      <c r="E15" s="169">
        <v>576277</v>
      </c>
      <c r="F15" s="169">
        <v>0</v>
      </c>
      <c r="G15" s="169">
        <v>0</v>
      </c>
      <c r="H15" s="169">
        <v>0</v>
      </c>
      <c r="I15" s="4">
        <f t="shared" si="0"/>
        <v>576277</v>
      </c>
    </row>
    <row r="16" spans="1:9" ht="12.75">
      <c r="A16" s="84" t="str">
        <f>'F-N° Seg Contrat'!A16</f>
        <v>Consorcio Nacional</v>
      </c>
      <c r="B16" s="169">
        <v>1980959</v>
      </c>
      <c r="C16" s="169">
        <v>2193886</v>
      </c>
      <c r="D16" s="169">
        <v>88165</v>
      </c>
      <c r="E16" s="169">
        <v>499489</v>
      </c>
      <c r="F16" s="169">
        <v>2272916</v>
      </c>
      <c r="G16" s="169">
        <v>97562</v>
      </c>
      <c r="H16" s="169">
        <v>29697</v>
      </c>
      <c r="I16" s="4">
        <f t="shared" si="0"/>
        <v>7162674</v>
      </c>
    </row>
    <row r="17" spans="1:9" ht="12.75">
      <c r="A17" s="84" t="str">
        <f>'F-N° Seg Contrat'!A17</f>
        <v>HDI</v>
      </c>
      <c r="B17" s="169">
        <v>1820327</v>
      </c>
      <c r="C17" s="169">
        <v>659842</v>
      </c>
      <c r="D17" s="169">
        <v>571440</v>
      </c>
      <c r="E17" s="169">
        <v>421411</v>
      </c>
      <c r="F17" s="169">
        <v>316545</v>
      </c>
      <c r="G17" s="169">
        <v>29727</v>
      </c>
      <c r="H17" s="169">
        <v>181146</v>
      </c>
      <c r="I17" s="4">
        <f aca="true" t="shared" si="1" ref="I17:I24">SUM(B17:H17)</f>
        <v>4000438</v>
      </c>
    </row>
    <row r="18" spans="1:9" ht="12.75">
      <c r="A18" s="84" t="str">
        <f>'F-N° Seg Contrat'!A18</f>
        <v>Liberty</v>
      </c>
      <c r="B18" s="214">
        <v>1939042</v>
      </c>
      <c r="C18" s="214">
        <v>2356274</v>
      </c>
      <c r="D18" s="214">
        <v>401689</v>
      </c>
      <c r="E18" s="214">
        <v>1281173</v>
      </c>
      <c r="F18" s="214">
        <v>378366</v>
      </c>
      <c r="G18" s="214">
        <v>610682</v>
      </c>
      <c r="H18" s="214">
        <v>260045</v>
      </c>
      <c r="I18" s="4">
        <f t="shared" si="1"/>
        <v>7227271</v>
      </c>
    </row>
    <row r="19" spans="1:9" ht="12.75">
      <c r="A19" s="84" t="str">
        <f>'F-N° Seg Contrat'!A19</f>
        <v>Mapfre</v>
      </c>
      <c r="B19" s="169">
        <v>1081181</v>
      </c>
      <c r="C19" s="169">
        <v>497482</v>
      </c>
      <c r="D19" s="169">
        <v>421907</v>
      </c>
      <c r="E19" s="169">
        <v>455786</v>
      </c>
      <c r="F19" s="169">
        <v>677448</v>
      </c>
      <c r="G19" s="169">
        <v>198951</v>
      </c>
      <c r="H19" s="169">
        <v>202940</v>
      </c>
      <c r="I19" s="4">
        <f t="shared" si="1"/>
        <v>3535695</v>
      </c>
    </row>
    <row r="20" spans="1:9" ht="12.75">
      <c r="A20" s="84" t="str">
        <f>'F-N° Seg Contrat'!A20</f>
        <v>Mutual de Seguros</v>
      </c>
      <c r="B20" s="169">
        <v>1151663</v>
      </c>
      <c r="C20" s="169">
        <v>638661</v>
      </c>
      <c r="D20" s="169">
        <v>0</v>
      </c>
      <c r="E20" s="169">
        <v>0</v>
      </c>
      <c r="F20" s="169">
        <v>26980</v>
      </c>
      <c r="G20" s="169">
        <v>0</v>
      </c>
      <c r="H20" s="169">
        <v>33638</v>
      </c>
      <c r="I20" s="4">
        <f t="shared" si="1"/>
        <v>1850942</v>
      </c>
    </row>
    <row r="21" spans="1:9" ht="12.75">
      <c r="A21" s="84" t="str">
        <f>'F-N° Seg Contrat'!A21</f>
        <v>Renta Nacional</v>
      </c>
      <c r="B21" s="169">
        <v>6398</v>
      </c>
      <c r="C21" s="169">
        <v>3866</v>
      </c>
      <c r="D21" s="169">
        <v>0</v>
      </c>
      <c r="E21" s="169">
        <v>365407</v>
      </c>
      <c r="F21" s="169">
        <v>1903</v>
      </c>
      <c r="G21" s="169">
        <v>68</v>
      </c>
      <c r="H21" s="169">
        <v>358</v>
      </c>
      <c r="I21" s="4">
        <f>SUM(B21:H21)</f>
        <v>378000</v>
      </c>
    </row>
    <row r="22" spans="1:9" s="172" customFormat="1" ht="12.75">
      <c r="A22" s="84" t="str">
        <f>'F-N° Seg Contrat'!A22</f>
        <v>Suramericana</v>
      </c>
      <c r="B22" s="169">
        <v>4715372</v>
      </c>
      <c r="C22" s="169">
        <v>737819</v>
      </c>
      <c r="D22" s="169">
        <v>39788</v>
      </c>
      <c r="E22" s="169">
        <v>99016</v>
      </c>
      <c r="F22" s="169">
        <v>233668</v>
      </c>
      <c r="G22" s="169">
        <v>237110</v>
      </c>
      <c r="H22" s="169">
        <v>37657</v>
      </c>
      <c r="I22" s="4">
        <f t="shared" si="1"/>
        <v>6100430</v>
      </c>
    </row>
    <row r="23" spans="1:9" s="172" customFormat="1" ht="12.75">
      <c r="A23" s="84" t="str">
        <f>'F-N° Seg Contrat'!A23</f>
        <v>SURA</v>
      </c>
      <c r="B23" s="173"/>
      <c r="C23" s="173"/>
      <c r="D23" s="173"/>
      <c r="E23" s="173"/>
      <c r="F23" s="173"/>
      <c r="G23" s="173"/>
      <c r="H23" s="173"/>
      <c r="I23" s="4">
        <f t="shared" si="1"/>
        <v>0</v>
      </c>
    </row>
    <row r="24" spans="1:9" s="172" customFormat="1" ht="12.75">
      <c r="A24" s="84" t="str">
        <f>'F-N° Seg Contrat'!A24</f>
        <v>Zenit</v>
      </c>
      <c r="B24" s="169">
        <v>1336396</v>
      </c>
      <c r="C24" s="169">
        <v>492726</v>
      </c>
      <c r="D24" s="169">
        <v>72</v>
      </c>
      <c r="E24" s="169">
        <v>0</v>
      </c>
      <c r="F24" s="169">
        <v>225251</v>
      </c>
      <c r="G24" s="169">
        <v>0</v>
      </c>
      <c r="H24" s="169">
        <v>26073</v>
      </c>
      <c r="I24" s="4">
        <f t="shared" si="1"/>
        <v>2080518</v>
      </c>
    </row>
    <row r="25" spans="1:9" ht="12.75">
      <c r="A25" s="63"/>
      <c r="B25" s="177"/>
      <c r="C25" s="178"/>
      <c r="D25" s="178"/>
      <c r="E25" s="178"/>
      <c r="F25" s="178"/>
      <c r="G25" s="82"/>
      <c r="H25" s="82"/>
      <c r="I25" s="179"/>
    </row>
    <row r="26" spans="1:9" ht="12.75">
      <c r="A26" s="68" t="s">
        <v>11</v>
      </c>
      <c r="B26" s="5">
        <f aca="true" t="shared" si="2" ref="B26:I26">SUM(B10:B24)</f>
        <v>20594299</v>
      </c>
      <c r="C26" s="6">
        <f t="shared" si="2"/>
        <v>10787075</v>
      </c>
      <c r="D26" s="6">
        <f t="shared" si="2"/>
        <v>2371008</v>
      </c>
      <c r="E26" s="6">
        <f t="shared" si="2"/>
        <v>4458752</v>
      </c>
      <c r="F26" s="6">
        <f t="shared" si="2"/>
        <v>5382093</v>
      </c>
      <c r="G26" s="7">
        <f t="shared" si="2"/>
        <v>1853301</v>
      </c>
      <c r="H26" s="7">
        <f t="shared" si="2"/>
        <v>1369323</v>
      </c>
      <c r="I26" s="8">
        <f t="shared" si="2"/>
        <v>46815851</v>
      </c>
    </row>
    <row r="27" spans="1:9" ht="12.75">
      <c r="A27" s="79"/>
      <c r="B27" s="80"/>
      <c r="C27" s="71"/>
      <c r="D27" s="71"/>
      <c r="E27" s="71"/>
      <c r="F27" s="71"/>
      <c r="G27" s="72"/>
      <c r="H27" s="72"/>
      <c r="I27" s="81"/>
    </row>
    <row r="31" spans="2:7" ht="12.75">
      <c r="B31" s="169"/>
      <c r="C31" s="169"/>
      <c r="D31" s="169"/>
      <c r="E31" s="169"/>
      <c r="F31" s="169"/>
      <c r="G31" s="169"/>
    </row>
    <row r="32" spans="2:7" ht="12.75">
      <c r="B32" s="169"/>
      <c r="C32" s="169"/>
      <c r="D32" s="169"/>
      <c r="E32" s="169"/>
      <c r="F32" s="169"/>
      <c r="G32" s="169"/>
    </row>
    <row r="33" spans="2:7" ht="12.75">
      <c r="B33" s="169"/>
      <c r="C33" s="169"/>
      <c r="D33" s="169"/>
      <c r="E33" s="169"/>
      <c r="F33" s="169"/>
      <c r="G33" s="169"/>
    </row>
    <row r="34" spans="2:7" ht="12.75">
      <c r="B34" s="169"/>
      <c r="C34" s="169"/>
      <c r="D34" s="169"/>
      <c r="E34" s="169"/>
      <c r="F34" s="169"/>
      <c r="G34" s="169"/>
    </row>
    <row r="35" spans="2:7" ht="12.75">
      <c r="B35" s="169"/>
      <c r="C35" s="169"/>
      <c r="D35" s="169"/>
      <c r="E35" s="169"/>
      <c r="F35" s="169"/>
      <c r="G35" s="169"/>
    </row>
    <row r="36" spans="2:7" ht="12.75">
      <c r="B36" s="169"/>
      <c r="C36" s="169"/>
      <c r="D36" s="169"/>
      <c r="E36" s="169"/>
      <c r="F36" s="169"/>
      <c r="G36" s="169"/>
    </row>
    <row r="37" spans="2:7" ht="12.75">
      <c r="B37" s="169"/>
      <c r="C37" s="169"/>
      <c r="D37" s="169"/>
      <c r="E37" s="169"/>
      <c r="F37" s="169"/>
      <c r="G37" s="169"/>
    </row>
    <row r="38" spans="2:7" ht="12.75">
      <c r="B38" s="169"/>
      <c r="C38" s="169"/>
      <c r="D38" s="169"/>
      <c r="E38" s="169"/>
      <c r="F38" s="169"/>
      <c r="G38" s="169"/>
    </row>
    <row r="39" spans="2:7" ht="12.75">
      <c r="B39" s="169"/>
      <c r="C39" s="169"/>
      <c r="D39" s="169"/>
      <c r="E39" s="169"/>
      <c r="F39" s="169"/>
      <c r="G39" s="169"/>
    </row>
    <row r="40" spans="2:7" ht="12.75">
      <c r="B40" s="169"/>
      <c r="C40" s="169"/>
      <c r="D40" s="169"/>
      <c r="E40" s="169"/>
      <c r="F40" s="169"/>
      <c r="G40" s="169"/>
    </row>
    <row r="41" spans="2:7" ht="12.75">
      <c r="B41" s="169"/>
      <c r="C41" s="169"/>
      <c r="D41" s="169"/>
      <c r="E41" s="169"/>
      <c r="F41" s="169"/>
      <c r="G41" s="169"/>
    </row>
    <row r="42" spans="2:7" ht="12.75">
      <c r="B42" s="169"/>
      <c r="C42" s="169"/>
      <c r="D42" s="169"/>
      <c r="E42" s="169"/>
      <c r="F42" s="169"/>
      <c r="G42" s="169"/>
    </row>
    <row r="43" spans="2:7" ht="12.75">
      <c r="B43" s="169"/>
      <c r="C43" s="169"/>
      <c r="D43" s="169"/>
      <c r="E43" s="169"/>
      <c r="F43" s="169"/>
      <c r="G43" s="169"/>
    </row>
    <row r="44" spans="2:7" ht="12.75">
      <c r="B44" s="169"/>
      <c r="C44" s="169"/>
      <c r="D44" s="169"/>
      <c r="E44" s="169"/>
      <c r="F44" s="169"/>
      <c r="G44" s="169"/>
    </row>
    <row r="45" spans="2:7" ht="12.75">
      <c r="B45" s="169"/>
      <c r="C45" s="169"/>
      <c r="D45" s="169"/>
      <c r="E45" s="169"/>
      <c r="F45" s="169"/>
      <c r="G45" s="169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8" t="s">
        <v>62</v>
      </c>
    </row>
    <row r="5" spans="1:9" ht="12.75">
      <c r="A5" s="49" t="s">
        <v>13</v>
      </c>
      <c r="B5" s="50"/>
      <c r="C5" s="50"/>
      <c r="D5" s="48"/>
      <c r="E5" s="50"/>
      <c r="F5" s="50"/>
      <c r="G5" s="50"/>
      <c r="H5" s="50"/>
      <c r="I5" s="48"/>
    </row>
    <row r="6" spans="1:9" ht="12.75">
      <c r="A6" s="187" t="str">
        <f>'G-Prima Tot x Tip V'!A6</f>
        <v>      (entre el 1 de enero y 30 de septiembre de 2017, montos expresados en miles de pesos de septiembre de 2017)</v>
      </c>
      <c r="B6" s="188"/>
      <c r="C6" s="189"/>
      <c r="D6" s="189"/>
      <c r="E6" s="189"/>
      <c r="F6" s="189"/>
      <c r="G6" s="189"/>
      <c r="H6" s="189"/>
      <c r="I6" s="189"/>
    </row>
    <row r="7" spans="1:9" ht="12.75">
      <c r="A7" s="186"/>
      <c r="B7" s="51"/>
      <c r="C7" s="50"/>
      <c r="D7" s="50"/>
      <c r="E7" s="50"/>
      <c r="F7" s="50"/>
      <c r="G7" s="50"/>
      <c r="H7" s="50"/>
      <c r="I7" s="191"/>
    </row>
    <row r="8" spans="1:9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192" t="s">
        <v>84</v>
      </c>
    </row>
    <row r="9" spans="1:9" ht="12.75">
      <c r="A9" s="190"/>
      <c r="B9" s="189"/>
      <c r="C9" s="189"/>
      <c r="D9" s="189"/>
      <c r="E9" s="189"/>
      <c r="F9" s="189"/>
      <c r="G9" s="189"/>
      <c r="H9" s="189"/>
      <c r="I9" s="193"/>
    </row>
    <row r="10" spans="1:9" ht="12.75">
      <c r="A10" s="84" t="str">
        <f>'F-N° Seg Contrat'!A10</f>
        <v>AIG</v>
      </c>
      <c r="B10" s="174" t="str">
        <f>IF('F-N° Seg Contrat'!B10=0,"   ---",'G-Prima Tot x Tip V'!B10/'F-N° Seg Contrat'!B10*1000)</f>
        <v>   ---</v>
      </c>
      <c r="C10" s="174" t="str">
        <f>IF('F-N° Seg Contrat'!C10=0,"   ---",'G-Prima Tot x Tip V'!C10/'F-N° Seg Contrat'!C10*1000)</f>
        <v>   ---</v>
      </c>
      <c r="D10" s="174" t="str">
        <f>IF('F-N° Seg Contrat'!D10=0,"   ---",'G-Prima Tot x Tip V'!D10/'F-N° Seg Contrat'!D10*1000)</f>
        <v>   ---</v>
      </c>
      <c r="E10" s="174" t="str">
        <f>IF('F-N° Seg Contrat'!E10=0,"   ---",'G-Prima Tot x Tip V'!E10/'F-N° Seg Contrat'!E10*1000)</f>
        <v>   ---</v>
      </c>
      <c r="F10" s="174" t="str">
        <f>IF('F-N° Seg Contrat'!F10=0,"   ---",'G-Prima Tot x Tip V'!F10/'F-N° Seg Contrat'!F10*1000)</f>
        <v>   ---</v>
      </c>
      <c r="G10" s="174" t="str">
        <f>IF('F-N° Seg Contrat'!G10=0,"   ---",'G-Prima Tot x Tip V'!G10/'F-N° Seg Contrat'!G10*1000)</f>
        <v>   ---</v>
      </c>
      <c r="H10" s="174" t="str">
        <f>IF('F-N° Seg Contrat'!H10=0,"   ---",'G-Prima Tot x Tip V'!H10/'F-N° Seg Contrat'!H10*1000)</f>
        <v>   ---</v>
      </c>
      <c r="I10" s="182" t="str">
        <f>IF('F-N° Seg Contrat'!I10=0,"   ---",'G-Prima Tot x Tip V'!I10/'F-N° Seg Contrat'!I10*1000)</f>
        <v>   ---</v>
      </c>
    </row>
    <row r="11" spans="1:9" ht="12.75">
      <c r="A11" s="84" t="str">
        <f>'F-N° Seg Contrat'!A11</f>
        <v>Bci</v>
      </c>
      <c r="B11" s="174">
        <f>IF('F-N° Seg Contrat'!B11=0,"   ---",'G-Prima Tot x Tip V'!B11/'F-N° Seg Contrat'!B11*1000)</f>
        <v>7195.166532119036</v>
      </c>
      <c r="C11" s="174">
        <f>IF('F-N° Seg Contrat'!C11=0,"   ---",'G-Prima Tot x Tip V'!C11/'F-N° Seg Contrat'!C11*1000)</f>
        <v>10711.904600582695</v>
      </c>
      <c r="D11" s="174">
        <f>IF('F-N° Seg Contrat'!D11=0,"   ---",'G-Prima Tot x Tip V'!D11/'F-N° Seg Contrat'!D11*1000)</f>
        <v>28141.304347826084</v>
      </c>
      <c r="E11" s="174">
        <f>IF('F-N° Seg Contrat'!E11=0,"   ---",'G-Prima Tot x Tip V'!E11/'F-N° Seg Contrat'!E11*1000)</f>
        <v>51333.17577149031</v>
      </c>
      <c r="F11" s="174">
        <f>IF('F-N° Seg Contrat'!F11=0,"   ---",'G-Prima Tot x Tip V'!F11/'F-N° Seg Contrat'!F11*1000)</f>
        <v>37554.0331761262</v>
      </c>
      <c r="G11" s="174">
        <f>IF('F-N° Seg Contrat'!G11=0,"   ---",'G-Prima Tot x Tip V'!G11/'F-N° Seg Contrat'!G11*1000)</f>
        <v>22519.92705570292</v>
      </c>
      <c r="H11" s="174">
        <f>IF('F-N° Seg Contrat'!H11=0,"   ---",'G-Prima Tot x Tip V'!H11/'F-N° Seg Contrat'!H11*1000)</f>
        <v>16895.48166010915</v>
      </c>
      <c r="I11" s="182">
        <f>IF('F-N° Seg Contrat'!I11=0,"   ---",'G-Prima Tot x Tip V'!I11/'F-N° Seg Contrat'!I11*1000)</f>
        <v>10028.997793873903</v>
      </c>
    </row>
    <row r="12" spans="1:9" ht="12.75">
      <c r="A12" s="84" t="str">
        <f>'F-N° Seg Contrat'!A12</f>
        <v>BNP PARIBAS CARDIF</v>
      </c>
      <c r="B12" s="174">
        <f>IF('F-N° Seg Contrat'!B12=0,"   ---",'G-Prima Tot x Tip V'!B12/'F-N° Seg Contrat'!B12*1000)</f>
        <v>4669.942297265897</v>
      </c>
      <c r="C12" s="174">
        <f>IF('F-N° Seg Contrat'!C12=0,"   ---",'G-Prima Tot x Tip V'!C12/'F-N° Seg Contrat'!C12*1000)</f>
        <v>7751.189020247316</v>
      </c>
      <c r="D12" s="174" t="str">
        <f>IF('F-N° Seg Contrat'!D12=0,"   ---",'G-Prima Tot x Tip V'!D12/'F-N° Seg Contrat'!D12*1000)</f>
        <v>   ---</v>
      </c>
      <c r="E12" s="174" t="str">
        <f>IF('F-N° Seg Contrat'!E12=0,"   ---",'G-Prima Tot x Tip V'!E12/'F-N° Seg Contrat'!E12*1000)</f>
        <v>   ---</v>
      </c>
      <c r="F12" s="174">
        <f>IF('F-N° Seg Contrat'!F12=0,"   ---",'G-Prima Tot x Tip V'!F12/'F-N° Seg Contrat'!F12*1000)</f>
        <v>60307.692307692305</v>
      </c>
      <c r="G12" s="174" t="str">
        <f>IF('F-N° Seg Contrat'!G12=0,"   ---",'G-Prima Tot x Tip V'!G12/'F-N° Seg Contrat'!G12*1000)</f>
        <v>   ---</v>
      </c>
      <c r="H12" s="174">
        <f>IF('F-N° Seg Contrat'!H12=0,"   ---",'G-Prima Tot x Tip V'!H12/'F-N° Seg Contrat'!H12*1000)</f>
        <v>4538.461538461538</v>
      </c>
      <c r="I12" s="182">
        <f>IF('F-N° Seg Contrat'!I12=0,"   ---",'G-Prima Tot x Tip V'!I12/'F-N° Seg Contrat'!I12*1000)</f>
        <v>5318.825802296877</v>
      </c>
    </row>
    <row r="13" spans="1:9" ht="12.75">
      <c r="A13" s="84" t="str">
        <f>'F-N° Seg Contrat'!A13</f>
        <v>Bupa</v>
      </c>
      <c r="B13" s="174">
        <f>IF('F-N° Seg Contrat'!B13=0,"   ---",'G-Prima Tot x Tip V'!B13/'F-N° Seg Contrat'!B13*1000)</f>
        <v>7635.755642649356</v>
      </c>
      <c r="C13" s="174">
        <f>IF('F-N° Seg Contrat'!C13=0,"   ---",'G-Prima Tot x Tip V'!C13/'F-N° Seg Contrat'!C13*1000)</f>
        <v>8726.197579596395</v>
      </c>
      <c r="D13" s="174">
        <f>IF('F-N° Seg Contrat'!D13=0,"   ---",'G-Prima Tot x Tip V'!D13/'F-N° Seg Contrat'!D13*1000)</f>
        <v>15537.88384897141</v>
      </c>
      <c r="E13" s="174" t="str">
        <f>IF('F-N° Seg Contrat'!E13=0,"   ---",'G-Prima Tot x Tip V'!E13/'F-N° Seg Contrat'!E13*1000)</f>
        <v>   ---</v>
      </c>
      <c r="F13" s="174">
        <f>IF('F-N° Seg Contrat'!F13=0,"   ---",'G-Prima Tot x Tip V'!F13/'F-N° Seg Contrat'!F13*1000)</f>
        <v>36911.3475177305</v>
      </c>
      <c r="G13" s="174" t="str">
        <f>IF('F-N° Seg Contrat'!G13=0,"   ---",'G-Prima Tot x Tip V'!G13/'F-N° Seg Contrat'!G13*1000)</f>
        <v>   ---</v>
      </c>
      <c r="H13" s="174">
        <f>IF('F-N° Seg Contrat'!H13=0,"   ---",'G-Prima Tot x Tip V'!H13/'F-N° Seg Contrat'!H13*1000)</f>
        <v>7468.9016954016115</v>
      </c>
      <c r="I13" s="182">
        <f>IF('F-N° Seg Contrat'!I13=0,"   ---",'G-Prima Tot x Tip V'!I13/'F-N° Seg Contrat'!I13*1000)</f>
        <v>9428.273570944071</v>
      </c>
    </row>
    <row r="14" spans="1:9" ht="12.75">
      <c r="A14" s="84" t="str">
        <f>'F-N° Seg Contrat'!A14</f>
        <v>Chilena Consolidada</v>
      </c>
      <c r="B14" s="174">
        <f>IF('F-N° Seg Contrat'!B14=0,"   ---",'G-Prima Tot x Tip V'!B14/'F-N° Seg Contrat'!B14*1000)</f>
        <v>5733.06404106707</v>
      </c>
      <c r="C14" s="174">
        <f>IF('F-N° Seg Contrat'!C14=0,"   ---",'G-Prima Tot x Tip V'!C14/'F-N° Seg Contrat'!C14*1000)</f>
        <v>7902.598437749083</v>
      </c>
      <c r="D14" s="174" t="str">
        <f>IF('F-N° Seg Contrat'!D14=0,"   ---",'G-Prima Tot x Tip V'!D14/'F-N° Seg Contrat'!D14*1000)</f>
        <v>   ---</v>
      </c>
      <c r="E14" s="174" t="str">
        <f>IF('F-N° Seg Contrat'!E14=0,"   ---",'G-Prima Tot x Tip V'!E14/'F-N° Seg Contrat'!E14*1000)</f>
        <v>   ---</v>
      </c>
      <c r="F14" s="174">
        <f>IF('F-N° Seg Contrat'!F14=0,"   ---",'G-Prima Tot x Tip V'!F14/'F-N° Seg Contrat'!F14*1000)</f>
        <v>30804.037267080745</v>
      </c>
      <c r="G14" s="174" t="str">
        <f>IF('F-N° Seg Contrat'!G14=0,"   ---",'G-Prima Tot x Tip V'!G14/'F-N° Seg Contrat'!G14*1000)</f>
        <v>   ---</v>
      </c>
      <c r="H14" s="174">
        <f>IF('F-N° Seg Contrat'!H14=0,"   ---",'G-Prima Tot x Tip V'!H14/'F-N° Seg Contrat'!H14*1000)</f>
        <v>11716.330513988289</v>
      </c>
      <c r="I14" s="182">
        <f>IF('F-N° Seg Contrat'!I14=0,"   ---",'G-Prima Tot x Tip V'!I14/'F-N° Seg Contrat'!I14*1000)</f>
        <v>12784.027857498182</v>
      </c>
    </row>
    <row r="15" spans="1:9" ht="12.75">
      <c r="A15" s="84" t="str">
        <f>'F-N° Seg Contrat'!A15</f>
        <v>Chubb</v>
      </c>
      <c r="B15" s="174" t="str">
        <f>IF('F-N° Seg Contrat'!B15=0,"   ---",'G-Prima Tot x Tip V'!B15/'F-N° Seg Contrat'!B15*1000)</f>
        <v>   ---</v>
      </c>
      <c r="C15" s="174" t="str">
        <f>IF('F-N° Seg Contrat'!C15=0,"   ---",'G-Prima Tot x Tip V'!C15/'F-N° Seg Contrat'!C15*1000)</f>
        <v>   ---</v>
      </c>
      <c r="D15" s="174" t="str">
        <f>IF('F-N° Seg Contrat'!D15=0,"   ---",'G-Prima Tot x Tip V'!D15/'F-N° Seg Contrat'!D15*1000)</f>
        <v>   ---</v>
      </c>
      <c r="E15" s="174">
        <f>IF('F-N° Seg Contrat'!E15=0,"   ---",'G-Prima Tot x Tip V'!E15/'F-N° Seg Contrat'!E15*1000)</f>
        <v>151811.64383561644</v>
      </c>
      <c r="F15" s="174" t="str">
        <f>IF('F-N° Seg Contrat'!F15=0,"   ---",'G-Prima Tot x Tip V'!F15/'F-N° Seg Contrat'!F15*1000)</f>
        <v>   ---</v>
      </c>
      <c r="G15" s="174" t="str">
        <f>IF('F-N° Seg Contrat'!G15=0,"   ---",'G-Prima Tot x Tip V'!G15/'F-N° Seg Contrat'!G15*1000)</f>
        <v>   ---</v>
      </c>
      <c r="H15" s="174" t="str">
        <f>IF('F-N° Seg Contrat'!H15=0,"   ---",'G-Prima Tot x Tip V'!H15/'F-N° Seg Contrat'!H15*1000)</f>
        <v>   ---</v>
      </c>
      <c r="I15" s="182">
        <f>IF('F-N° Seg Contrat'!I15=0,"   ---",'G-Prima Tot x Tip V'!I15/'F-N° Seg Contrat'!I15*1000)</f>
        <v>151811.64383561644</v>
      </c>
    </row>
    <row r="16" spans="1:9" ht="12.75">
      <c r="A16" s="84" t="str">
        <f>'F-N° Seg Contrat'!A16</f>
        <v>Consorcio Nacional</v>
      </c>
      <c r="B16" s="174">
        <f>IF('F-N° Seg Contrat'!B16=0,"   ---",'G-Prima Tot x Tip V'!B16/'F-N° Seg Contrat'!B16*1000)</f>
        <v>6915.379969768587</v>
      </c>
      <c r="C16" s="174">
        <f>IF('F-N° Seg Contrat'!C16=0,"   ---",'G-Prima Tot x Tip V'!C16/'F-N° Seg Contrat'!C16*1000)</f>
        <v>7477.508367473534</v>
      </c>
      <c r="D16" s="174">
        <f>IF('F-N° Seg Contrat'!D16=0,"   ---",'G-Prima Tot x Tip V'!D16/'F-N° Seg Contrat'!D16*1000)</f>
        <v>21694.1437007874</v>
      </c>
      <c r="E16" s="174">
        <f>IF('F-N° Seg Contrat'!E16=0,"   ---",'G-Prima Tot x Tip V'!E16/'F-N° Seg Contrat'!E16*1000)</f>
        <v>106523.5657922798</v>
      </c>
      <c r="F16" s="174">
        <f>IF('F-N° Seg Contrat'!F16=0,"   ---",'G-Prima Tot x Tip V'!F16/'F-N° Seg Contrat'!F16*1000)</f>
        <v>29444.968390506787</v>
      </c>
      <c r="G16" s="174">
        <f>IF('F-N° Seg Contrat'!G16=0,"   ---",'G-Prima Tot x Tip V'!G16/'F-N° Seg Contrat'!G16*1000)</f>
        <v>20543.693409138767</v>
      </c>
      <c r="H16" s="174">
        <f>IF('F-N° Seg Contrat'!H16=0,"   ---",'G-Prima Tot x Tip V'!H16/'F-N° Seg Contrat'!H16*1000)</f>
        <v>6522.5126290358</v>
      </c>
      <c r="I16" s="182">
        <f>IF('F-N° Seg Contrat'!I16=0,"   ---",'G-Prima Tot x Tip V'!I16/'F-N° Seg Contrat'!I16*1000)</f>
        <v>10609.765635415093</v>
      </c>
    </row>
    <row r="17" spans="1:9" ht="12.75">
      <c r="A17" s="84" t="str">
        <f>'F-N° Seg Contrat'!A17</f>
        <v>HDI</v>
      </c>
      <c r="B17" s="174">
        <f>IF('F-N° Seg Contrat'!B17=0,"   ---",'G-Prima Tot x Tip V'!B17/'F-N° Seg Contrat'!B17*1000)</f>
        <v>7515.894086219069</v>
      </c>
      <c r="C17" s="174">
        <f>IF('F-N° Seg Contrat'!C17=0,"   ---",'G-Prima Tot x Tip V'!C17/'F-N° Seg Contrat'!C17*1000)</f>
        <v>7966.412324334766</v>
      </c>
      <c r="D17" s="174">
        <f>IF('F-N° Seg Contrat'!D17=0,"   ---",'G-Prima Tot x Tip V'!D17/'F-N° Seg Contrat'!D17*1000)</f>
        <v>17046.71558976195</v>
      </c>
      <c r="E17" s="174">
        <f>IF('F-N° Seg Contrat'!E17=0,"   ---",'G-Prima Tot x Tip V'!E17/'F-N° Seg Contrat'!E17*1000)</f>
        <v>72657.06896551725</v>
      </c>
      <c r="F17" s="174">
        <f>IF('F-N° Seg Contrat'!F17=0,"   ---",'G-Prima Tot x Tip V'!F17/'F-N° Seg Contrat'!F17*1000)</f>
        <v>32788.99937849596</v>
      </c>
      <c r="G17" s="174">
        <f>IF('F-N° Seg Contrat'!G17=0,"   ---",'G-Prima Tot x Tip V'!G17/'F-N° Seg Contrat'!G17*1000)</f>
        <v>18544.603867747974</v>
      </c>
      <c r="H17" s="174">
        <f>IF('F-N° Seg Contrat'!H17=0,"   ---",'G-Prima Tot x Tip V'!H17/'F-N° Seg Contrat'!H17*1000)</f>
        <v>8087.597106884543</v>
      </c>
      <c r="I17" s="182">
        <f>IF('F-N° Seg Contrat'!I17=0,"   ---",'G-Prima Tot x Tip V'!I17/'F-N° Seg Contrat'!I17*1000)</f>
        <v>10051.301249742464</v>
      </c>
    </row>
    <row r="18" spans="1:9" ht="12.75">
      <c r="A18" s="84" t="str">
        <f>'F-N° Seg Contrat'!A18</f>
        <v>Liberty</v>
      </c>
      <c r="B18" s="174">
        <f>IF('F-N° Seg Contrat'!B18=0,"   ---",'G-Prima Tot x Tip V'!B18/'F-N° Seg Contrat'!B18*1000)</f>
        <v>8958.25883679136</v>
      </c>
      <c r="C18" s="174">
        <f>IF('F-N° Seg Contrat'!C18=0,"   ---",'G-Prima Tot x Tip V'!C18/'F-N° Seg Contrat'!C18*1000)</f>
        <v>9685.75915025157</v>
      </c>
      <c r="D18" s="174">
        <f>IF('F-N° Seg Contrat'!D18=0,"   ---",'G-Prima Tot x Tip V'!D18/'F-N° Seg Contrat'!D18*1000)</f>
        <v>17968.64236188772</v>
      </c>
      <c r="E18" s="174">
        <f>IF('F-N° Seg Contrat'!E18=0,"   ---",'G-Prima Tot x Tip V'!E18/'F-N° Seg Contrat'!E18*1000)</f>
        <v>52162.90053336591</v>
      </c>
      <c r="F18" s="174">
        <f>IF('F-N° Seg Contrat'!F18=0,"   ---",'G-Prima Tot x Tip V'!F18/'F-N° Seg Contrat'!F18*1000)</f>
        <v>35180.47419804742</v>
      </c>
      <c r="G18" s="174">
        <f>IF('F-N° Seg Contrat'!G18=0,"   ---",'G-Prima Tot x Tip V'!G18/'F-N° Seg Contrat'!G18*1000)</f>
        <v>19158.049943531183</v>
      </c>
      <c r="H18" s="174">
        <f>IF('F-N° Seg Contrat'!H18=0,"   ---",'G-Prima Tot x Tip V'!H18/'F-N° Seg Contrat'!H18*1000)</f>
        <v>8057.414637169238</v>
      </c>
      <c r="I18" s="182">
        <f>IF('F-N° Seg Contrat'!I18=0,"   ---",'G-Prima Tot x Tip V'!I18/'F-N° Seg Contrat'!I18*1000)</f>
        <v>12427.685858040464</v>
      </c>
    </row>
    <row r="19" spans="1:9" ht="12.75">
      <c r="A19" s="84" t="str">
        <f>'F-N° Seg Contrat'!A19</f>
        <v>Mapfre</v>
      </c>
      <c r="B19" s="174">
        <f>IF('F-N° Seg Contrat'!B19=0,"   ---",'G-Prima Tot x Tip V'!B19/'F-N° Seg Contrat'!B19*1000)</f>
        <v>7025.674182857886</v>
      </c>
      <c r="C19" s="174">
        <f>IF('F-N° Seg Contrat'!C19=0,"   ---",'G-Prima Tot x Tip V'!C19/'F-N° Seg Contrat'!C19*1000)</f>
        <v>9343.086804642602</v>
      </c>
      <c r="D19" s="174">
        <f>IF('F-N° Seg Contrat'!D19=0,"   ---",'G-Prima Tot x Tip V'!D19/'F-N° Seg Contrat'!D19*1000)</f>
        <v>14064.973163983066</v>
      </c>
      <c r="E19" s="174">
        <f>IF('F-N° Seg Contrat'!E19=0,"   ---",'G-Prima Tot x Tip V'!E19/'F-N° Seg Contrat'!E19*1000)</f>
        <v>43620.05933582161</v>
      </c>
      <c r="F19" s="174">
        <f>IF('F-N° Seg Contrat'!F19=0,"   ---",'G-Prima Tot x Tip V'!F19/'F-N° Seg Contrat'!F19*1000)</f>
        <v>30949.24391246745</v>
      </c>
      <c r="G19" s="174">
        <f>IF('F-N° Seg Contrat'!G19=0,"   ---",'G-Prima Tot x Tip V'!G19/'F-N° Seg Contrat'!G19*1000)</f>
        <v>21039.657360406094</v>
      </c>
      <c r="H19" s="174">
        <f>IF('F-N° Seg Contrat'!H19=0,"   ---",'G-Prima Tot x Tip V'!H19/'F-N° Seg Contrat'!H19*1000)</f>
        <v>11261.306253814993</v>
      </c>
      <c r="I19" s="182">
        <f>IF('F-N° Seg Contrat'!I19=0,"   ---",'G-Prima Tot x Tip V'!I19/'F-N° Seg Contrat'!I19*1000)</f>
        <v>11906.781658741598</v>
      </c>
    </row>
    <row r="20" spans="1:9" ht="12.75">
      <c r="A20" s="84" t="str">
        <f>'F-N° Seg Contrat'!A20</f>
        <v>Mutual de Seguros</v>
      </c>
      <c r="B20" s="174">
        <f>IF('F-N° Seg Contrat'!B20=0,"   ---",'G-Prima Tot x Tip V'!B20/'F-N° Seg Contrat'!B20*1000)</f>
        <v>8703.620012091898</v>
      </c>
      <c r="C20" s="174">
        <f>IF('F-N° Seg Contrat'!C20=0,"   ---",'G-Prima Tot x Tip V'!C20/'F-N° Seg Contrat'!C20*1000)</f>
        <v>10461.963109786064</v>
      </c>
      <c r="D20" s="174" t="str">
        <f>IF('F-N° Seg Contrat'!D20=0,"   ---",'G-Prima Tot x Tip V'!D20/'F-N° Seg Contrat'!D20*1000)</f>
        <v>   ---</v>
      </c>
      <c r="E20" s="174" t="str">
        <f>IF('F-N° Seg Contrat'!E20=0,"   ---",'G-Prima Tot x Tip V'!E20/'F-N° Seg Contrat'!E20*1000)</f>
        <v>   ---</v>
      </c>
      <c r="F20" s="174">
        <f>IF('F-N° Seg Contrat'!F20=0,"   ---",'G-Prima Tot x Tip V'!F20/'F-N° Seg Contrat'!F20*1000)</f>
        <v>40693.81598793363</v>
      </c>
      <c r="G20" s="174" t="str">
        <f>IF('F-N° Seg Contrat'!G20=0,"   ---",'G-Prima Tot x Tip V'!G20/'F-N° Seg Contrat'!G20*1000)</f>
        <v>   ---</v>
      </c>
      <c r="H20" s="174">
        <f>IF('F-N° Seg Contrat'!H20=0,"   ---",'G-Prima Tot x Tip V'!H20/'F-N° Seg Contrat'!H20*1000)</f>
        <v>12417.128091546696</v>
      </c>
      <c r="I20" s="182">
        <f>IF('F-N° Seg Contrat'!I20=0,"   ---",'G-Prima Tot x Tip V'!I20/'F-N° Seg Contrat'!I20*1000)</f>
        <v>9408.157041344326</v>
      </c>
    </row>
    <row r="21" spans="1:9" ht="12.75">
      <c r="A21" s="84" t="str">
        <f>'F-N° Seg Contrat'!A21</f>
        <v>Renta Nacional</v>
      </c>
      <c r="B21" s="174">
        <f>IF('F-N° Seg Contrat'!B21=0,"   ---",'G-Prima Tot x Tip V'!B21/'F-N° Seg Contrat'!B21*1000)</f>
        <v>9635.542168674698</v>
      </c>
      <c r="C21" s="174">
        <f>IF('F-N° Seg Contrat'!C21=0,"   ---",'G-Prima Tot x Tip V'!C21/'F-N° Seg Contrat'!C21*1000)</f>
        <v>11786.58536585366</v>
      </c>
      <c r="D21" s="174" t="str">
        <f>IF('F-N° Seg Contrat'!D21=0,"   ---",'G-Prima Tot x Tip V'!D21/'F-N° Seg Contrat'!D21*1000)</f>
        <v>   ---</v>
      </c>
      <c r="E21" s="174">
        <f>IF('F-N° Seg Contrat'!E21=0,"   ---",'G-Prima Tot x Tip V'!E21/'F-N° Seg Contrat'!E21*1000)</f>
        <v>87417.94258373206</v>
      </c>
      <c r="F21" s="174">
        <f>IF('F-N° Seg Contrat'!F21=0,"   ---",'G-Prima Tot x Tip V'!F21/'F-N° Seg Contrat'!F21*1000)</f>
        <v>33385.964912280695</v>
      </c>
      <c r="G21" s="174">
        <f>IF('F-N° Seg Contrat'!G21=0,"   ---",'G-Prima Tot x Tip V'!G21/'F-N° Seg Contrat'!G21*1000)</f>
        <v>22666.666666666668</v>
      </c>
      <c r="H21" s="174">
        <f>IF('F-N° Seg Contrat'!H21=0,"   ---",'G-Prima Tot x Tip V'!H21/'F-N° Seg Contrat'!H21*1000)</f>
        <v>7160</v>
      </c>
      <c r="I21" s="182">
        <f>IF('F-N° Seg Contrat'!I21=0,"   ---",'G-Prima Tot x Tip V'!I21/'F-N° Seg Contrat'!I21*1000)</f>
        <v>71563.8015903067</v>
      </c>
    </row>
    <row r="22" spans="1:9" ht="12.75">
      <c r="A22" s="84" t="str">
        <f>'F-N° Seg Contrat'!A22</f>
        <v>Suramericana</v>
      </c>
      <c r="B22" s="174">
        <f>IF('F-N° Seg Contrat'!B22=0,"   ---",'G-Prima Tot x Tip V'!B22/'F-N° Seg Contrat'!B22*1000)</f>
        <v>5048.9889969633505</v>
      </c>
      <c r="C22" s="174">
        <f>IF('F-N° Seg Contrat'!C22=0,"   ---",'G-Prima Tot x Tip V'!C22/'F-N° Seg Contrat'!C22*1000)</f>
        <v>8269.195853180163</v>
      </c>
      <c r="D22" s="174">
        <f>IF('F-N° Seg Contrat'!D22=0,"   ---",'G-Prima Tot x Tip V'!D22/'F-N° Seg Contrat'!D22*1000)</f>
        <v>18506.04651162791</v>
      </c>
      <c r="E22" s="174">
        <f>IF('F-N° Seg Contrat'!E22=0,"   ---",'G-Prima Tot x Tip V'!E22/'F-N° Seg Contrat'!E22*1000)</f>
        <v>20714.644351464434</v>
      </c>
      <c r="F22" s="174">
        <f>IF('F-N° Seg Contrat'!F22=0,"   ---",'G-Prima Tot x Tip V'!F22/'F-N° Seg Contrat'!F22*1000)</f>
        <v>31318.590001340304</v>
      </c>
      <c r="G22" s="174">
        <f>IF('F-N° Seg Contrat'!G22=0,"   ---",'G-Prima Tot x Tip V'!G22/'F-N° Seg Contrat'!G22*1000)</f>
        <v>19714.80834788393</v>
      </c>
      <c r="H22" s="174">
        <f>IF('F-N° Seg Contrat'!H22=0,"   ---",'G-Prima Tot x Tip V'!H22/'F-N° Seg Contrat'!H22*1000)</f>
        <v>7433.280694828267</v>
      </c>
      <c r="I22" s="182">
        <f>IF('F-N° Seg Contrat'!I22=0,"   ---",'G-Prima Tot x Tip V'!I22/'F-N° Seg Contrat'!I22*1000)</f>
        <v>5784.410311454316</v>
      </c>
    </row>
    <row r="23" spans="1:10" ht="12.75">
      <c r="A23" s="84" t="str">
        <f>'F-N° Seg Contrat'!A23</f>
        <v>SURA</v>
      </c>
      <c r="B23" s="174" t="str">
        <f>IF('F-N° Seg Contrat'!B23=0,"   ---",'G-Prima Tot x Tip V'!B23/'F-N° Seg Contrat'!B23*1000)</f>
        <v>   ---</v>
      </c>
      <c r="C23" s="174" t="str">
        <f>IF('F-N° Seg Contrat'!C23=0,"   ---",'G-Prima Tot x Tip V'!C23/'F-N° Seg Contrat'!C23*1000)</f>
        <v>   ---</v>
      </c>
      <c r="D23" s="174" t="str">
        <f>IF('F-N° Seg Contrat'!D23=0,"   ---",'G-Prima Tot x Tip V'!D23/'F-N° Seg Contrat'!D23*1000)</f>
        <v>   ---</v>
      </c>
      <c r="E23" s="174" t="str">
        <f>IF('F-N° Seg Contrat'!E23=0,"   ---",'G-Prima Tot x Tip V'!E23/'F-N° Seg Contrat'!E23*1000)</f>
        <v>   ---</v>
      </c>
      <c r="F23" s="174" t="str">
        <f>IF('F-N° Seg Contrat'!F23=0,"   ---",'G-Prima Tot x Tip V'!F23/'F-N° Seg Contrat'!F23*1000)</f>
        <v>   ---</v>
      </c>
      <c r="G23" s="174" t="str">
        <f>IF('F-N° Seg Contrat'!G23=0,"   ---",'G-Prima Tot x Tip V'!G23/'F-N° Seg Contrat'!G23*1000)</f>
        <v>   ---</v>
      </c>
      <c r="H23" s="174" t="str">
        <f>IF('F-N° Seg Contrat'!H23=0,"   ---",'G-Prima Tot x Tip V'!H23/'F-N° Seg Contrat'!H23*1000)</f>
        <v>   ---</v>
      </c>
      <c r="I23" s="182" t="str">
        <f>IF('F-N° Seg Contrat'!I23=0,"   ---",'G-Prima Tot x Tip V'!I23/'F-N° Seg Contrat'!I23*1000)</f>
        <v>   ---</v>
      </c>
      <c r="J23" s="175"/>
    </row>
    <row r="24" spans="1:10" ht="12.75">
      <c r="A24" s="84" t="str">
        <f>'F-N° Seg Contrat'!A24</f>
        <v>Zenit</v>
      </c>
      <c r="B24" s="174">
        <f>IF('F-N° Seg Contrat'!B24=0,"   ---",'G-Prima Tot x Tip V'!B24/'F-N° Seg Contrat'!B24*1000)</f>
        <v>5332.274642492339</v>
      </c>
      <c r="C24" s="174">
        <f>IF('F-N° Seg Contrat'!C24=0,"   ---",'G-Prima Tot x Tip V'!C24/'F-N° Seg Contrat'!C24*1000)</f>
        <v>8616.199769174273</v>
      </c>
      <c r="D24" s="174">
        <f>IF('F-N° Seg Contrat'!D24=0,"   ---",'G-Prima Tot x Tip V'!D24/'F-N° Seg Contrat'!D24*1000)</f>
        <v>18000</v>
      </c>
      <c r="E24" s="174" t="str">
        <f>IF('F-N° Seg Contrat'!E24=0,"   ---",'G-Prima Tot x Tip V'!E24/'F-N° Seg Contrat'!E24*1000)</f>
        <v>   ---</v>
      </c>
      <c r="F24" s="174">
        <f>IF('F-N° Seg Contrat'!F24=0,"   ---",'G-Prima Tot x Tip V'!F24/'F-N° Seg Contrat'!F24*1000)</f>
        <v>32759.01687027341</v>
      </c>
      <c r="G24" s="174" t="str">
        <f>IF('F-N° Seg Contrat'!G24=0,"   ---",'G-Prima Tot x Tip V'!G24/'F-N° Seg Contrat'!G24*1000)</f>
        <v>   ---</v>
      </c>
      <c r="H24" s="229">
        <f>IF('F-N° Seg Contrat'!H24=0,"   ---",'G-Prima Tot x Tip V'!H24/'F-N° Seg Contrat'!H24*1000)</f>
        <v>8534.533551554829</v>
      </c>
      <c r="I24" s="230">
        <f>IF('F-N° Seg Contrat'!I24=0,"   ---",'G-Prima Tot x Tip V'!I24/'F-N° Seg Contrat'!I24*1000)</f>
        <v>6547.759996223386</v>
      </c>
      <c r="J24" s="175"/>
    </row>
    <row r="25" spans="1:10" ht="12.75">
      <c r="A25" s="63"/>
      <c r="B25" s="176"/>
      <c r="C25" s="82"/>
      <c r="D25" s="82"/>
      <c r="E25" s="82"/>
      <c r="F25" s="82"/>
      <c r="G25" s="82"/>
      <c r="H25" s="170"/>
      <c r="I25" s="183"/>
      <c r="J25" s="175"/>
    </row>
    <row r="26" spans="1:9" ht="12.75">
      <c r="A26" s="68" t="s">
        <v>14</v>
      </c>
      <c r="B26" s="11">
        <f>'G-Prima Tot x Tip V'!B26/'F-N° Seg Contrat'!B26*1000</f>
        <v>6515.570830256564</v>
      </c>
      <c r="C26" s="11">
        <f>'G-Prima Tot x Tip V'!C26/'F-N° Seg Contrat'!C26*1000</f>
        <v>9021.812947763005</v>
      </c>
      <c r="D26" s="11">
        <f>'G-Prima Tot x Tip V'!D26/'F-N° Seg Contrat'!D26*1000</f>
        <v>16736.72396145837</v>
      </c>
      <c r="E26" s="11">
        <f>'G-Prima Tot x Tip V'!E26/'F-N° Seg Contrat'!E26*1000</f>
        <v>61025.292893901234</v>
      </c>
      <c r="F26" s="11">
        <f>'G-Prima Tot x Tip V'!F26/'F-N° Seg Contrat'!F26*1000</f>
        <v>31949.926983033944</v>
      </c>
      <c r="G26" s="11">
        <f>'G-Prima Tot x Tip V'!G26/'F-N° Seg Contrat'!G26*1000</f>
        <v>20621.102877361638</v>
      </c>
      <c r="H26" s="11">
        <f>'G-Prima Tot x Tip V'!H26/'F-N° Seg Contrat'!H26*1000</f>
        <v>9283.545762711863</v>
      </c>
      <c r="I26" s="184">
        <f>'G-Prima Tot x Tip V'!I26/'F-N° Seg Contrat'!I26*1000</f>
        <v>9406.430373286747</v>
      </c>
    </row>
    <row r="27" spans="1:9" ht="12.75">
      <c r="A27" s="83"/>
      <c r="B27" s="73"/>
      <c r="C27" s="73"/>
      <c r="D27" s="73"/>
      <c r="E27" s="73"/>
      <c r="F27" s="73"/>
      <c r="G27" s="73"/>
      <c r="H27" s="73"/>
      <c r="I27" s="185"/>
    </row>
    <row r="28" spans="1:9" ht="12.75">
      <c r="A28" s="75"/>
      <c r="B28" s="50"/>
      <c r="C28" s="50"/>
      <c r="D28" s="50"/>
      <c r="E28" s="50"/>
      <c r="F28" s="50"/>
      <c r="G28" s="50"/>
      <c r="H28" s="50"/>
      <c r="I28" s="48"/>
    </row>
    <row r="29" spans="1:9" ht="12.75">
      <c r="A29" s="75"/>
      <c r="B29" s="50"/>
      <c r="C29" s="50"/>
      <c r="D29" s="50"/>
      <c r="E29" s="50"/>
      <c r="F29" s="50"/>
      <c r="G29" s="50"/>
      <c r="H29" s="50"/>
      <c r="I29" s="48"/>
    </row>
    <row r="30" spans="1:9" ht="12.75">
      <c r="A30" s="75"/>
      <c r="B30" s="50"/>
      <c r="C30" s="50"/>
      <c r="D30" s="50"/>
      <c r="E30" s="50"/>
      <c r="F30" s="50"/>
      <c r="G30" s="50"/>
      <c r="H30" s="50"/>
      <c r="I30" s="48"/>
    </row>
    <row r="31" spans="1:9" ht="12.75">
      <c r="A31" s="75"/>
      <c r="B31" s="50"/>
      <c r="C31" s="50"/>
      <c r="D31" s="50"/>
      <c r="E31" s="50"/>
      <c r="F31" s="50"/>
      <c r="G31" s="50"/>
      <c r="H31" s="50"/>
      <c r="I31" s="48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2018-02-20T18:35:28Z</dcterms:modified>
  <cp:category/>
  <cp:version/>
  <cp:contentType/>
  <cp:contentStatus/>
</cp:coreProperties>
</file>