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Sinies'!$A$1:$G$28</definedName>
    <definedName name="_xlnm.Print_Area" localSheetId="3">'D-Sinies Pag Direc'!$A$1:$H$29</definedName>
    <definedName name="_xlnm.Print_Area" localSheetId="4">'E-Costo Sin Direc'!$A$1:$F$29</definedName>
    <definedName name="_xlnm.Print_Area" localSheetId="5">'F-N° Seg Contrat'!$A$3:$I$28</definedName>
    <definedName name="_xlnm.Print_Area" localSheetId="6">'G-Prima Tot x Tip V'!$A$1:$I$28</definedName>
    <definedName name="_xlnm.Print_Area" localSheetId="7">'H-Prim Prom x Tip V'!$A$2:$I$27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<sst xmlns="http://schemas.openxmlformats.org/spreadsheetml/2006/main" count="147" uniqueCount="102">
  <si>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</si>
  <si>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</si>
  <si>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</si>
  <si>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</si>
  <si>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</si>
  <si>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</si>
  <si>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</si>
  <si>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</si>
  <si>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</si>
  <si>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</si>
  <si>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</si>
  <si>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</si>
  <si>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</si>
  <si>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</si>
  <si>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</si>
  <si>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</si>
  <si>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</si>
  <si>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</si>
  <si>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</si>
  <si>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</si>
  <si>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</si>
  <si>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</si>
  <si>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</si>
  <si>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</si>
  <si>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</si>
  <si>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</si>
  <si>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</si>
  <si>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</si>
  <si>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</si>
  <si>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</si>
  <si>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</si>
  <si>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</si>
  <si>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</si>
  <si>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</si>
  <si>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</si>
  <si>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</si>
  <si>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</si>
  <si>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</si>
  <si>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</si>
  <si>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</si>
  <si>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</si>
  <si>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</si>
  <si>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</si>
  <si>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</si>
  <si>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</si>
  <si>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</si>
  <si>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</si>
  <si>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</si>
  <si>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</si>
  <si>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</si>
  <si>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</si>
  <si>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</si>
  <si>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</si>
  <si>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</si>
  <si>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</si>
  <si>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</si>
  <si>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</si>
  <si>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</si>
  <si>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</si>
  <si>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</si>
  <si>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</si>
  <si>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</si>
  <si>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</si>
  <si>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</si>
  <si>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</si>
  <si>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</si>
  <si>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</si>
  <si>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</si>
  <si>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</si>
  <si>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</si>
  <si>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</si>
  <si>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</si>
  <si>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</si>
  <si>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</si>
  <si>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</si>
  <si>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</si>
  <si>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</si>
  <si>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</si>
  <si>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</si>
  <si>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</si>
  <si>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</si>
  <si>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</si>
  <si>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</si>
  <si>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</si>
  <si>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</si>
  <si>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</si>
  <si>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</si>
  <si>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</si>
  <si>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</si>
  <si>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</si>
  <si>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Chubb</t>
  </si>
  <si>
    <t>Suramericana</t>
  </si>
  <si>
    <t>Bupa</t>
  </si>
  <si>
    <t>Porvenir</t>
  </si>
  <si>
    <t>FID</t>
  </si>
  <si>
    <t>(*) La Compañía Chilena Consolidada cambia su nombre a Zurich Chile Seguros Generales S.A</t>
  </si>
  <si>
    <t>Zurich Chile(*)</t>
  </si>
  <si>
    <t>BNP Paribas Cardif</t>
  </si>
  <si>
    <t xml:space="preserve">Zurich Santander </t>
  </si>
  <si>
    <t xml:space="preserve">      (entre el 1 de enero y  31 de diciembre de 2022)</t>
  </si>
  <si>
    <t xml:space="preserve">      (entre el 1 de enero y 31 de diciembre de 2022, montos expresados en miles de pesos de diciembre de 2022)</t>
  </si>
  <si>
    <t xml:space="preserve">      (entre el 1 de enero y 31 de diciembre de 2022, montos expresados en  pesos de diciembre de 2022)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</si>
</sst>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  <numFmt numFmtId="174" formatCode="#,##0_ ;[Red]\-#,##0\ "/>
    <numFmt numFmtId="175" formatCode="0_ ;[Red]\-0\ "/>
  </numFmts>
  <fonts count="44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2" fillId="33" borderId="0" xfId="58" applyFont="1" applyFill="1" applyBorder="1" applyAlignment="1" quotePrefix="1">
      <alignment horizontal="left"/>
      <protection/>
    </xf>
    <xf numFmtId="0" fontId="23" fillId="33" borderId="0" xfId="58" applyFont="1" applyFill="1">
      <alignment/>
      <protection/>
    </xf>
    <xf numFmtId="0" fontId="23" fillId="33" borderId="0" xfId="58" applyFont="1" applyFill="1" applyBorder="1" applyAlignment="1">
      <alignment horizontal="right"/>
      <protection/>
    </xf>
    <xf numFmtId="0" fontId="23" fillId="33" borderId="0" xfId="58" applyFont="1" applyFill="1" applyBorder="1" applyAlignment="1" quotePrefix="1">
      <alignment horizontal="right"/>
      <protection/>
    </xf>
    <xf numFmtId="3" fontId="23" fillId="33" borderId="0" xfId="51" applyNumberFormat="1" applyFont="1" applyFill="1" applyBorder="1" applyAlignment="1">
      <alignment/>
    </xf>
    <xf numFmtId="3" fontId="23" fillId="33" borderId="0" xfId="58" applyNumberFormat="1" applyFont="1" applyFill="1" applyBorder="1">
      <alignment/>
      <protection/>
    </xf>
    <xf numFmtId="0" fontId="23" fillId="33" borderId="0" xfId="59" applyFont="1" applyFill="1" applyBorder="1" applyAlignment="1">
      <alignment horizontal="right"/>
      <protection/>
    </xf>
    <xf numFmtId="0" fontId="23" fillId="33" borderId="0" xfId="59" applyFont="1" applyFill="1" applyBorder="1" applyAlignment="1" quotePrefix="1">
      <alignment horizontal="right"/>
      <protection/>
    </xf>
    <xf numFmtId="3" fontId="23" fillId="33" borderId="0" xfId="52" applyNumberFormat="1" applyFont="1" applyFill="1" applyBorder="1" applyAlignment="1">
      <alignment/>
    </xf>
    <xf numFmtId="38" fontId="23" fillId="33" borderId="0" xfId="60" applyNumberFormat="1" applyFont="1" applyFill="1" applyBorder="1" applyAlignment="1">
      <alignment horizontal="right"/>
      <protection/>
    </xf>
    <xf numFmtId="0" fontId="23" fillId="33" borderId="0" xfId="60" applyFont="1" applyFill="1" applyBorder="1" applyAlignment="1">
      <alignment horizontal="right"/>
      <protection/>
    </xf>
    <xf numFmtId="0" fontId="23" fillId="33" borderId="0" xfId="60" applyFont="1" applyFill="1" applyBorder="1" applyAlignment="1" quotePrefix="1">
      <alignment horizontal="right"/>
      <protection/>
    </xf>
    <xf numFmtId="3" fontId="23" fillId="33" borderId="0" xfId="60" applyNumberFormat="1" applyFont="1" applyFill="1" applyBorder="1">
      <alignment/>
      <protection/>
    </xf>
    <xf numFmtId="0" fontId="22" fillId="33" borderId="0" xfId="60" applyFont="1" applyFill="1" applyBorder="1">
      <alignment/>
      <protection/>
    </xf>
    <xf numFmtId="169" fontId="23" fillId="33" borderId="0" xfId="53" applyNumberFormat="1" applyFont="1" applyFill="1" applyBorder="1" applyAlignment="1">
      <alignment/>
    </xf>
    <xf numFmtId="38" fontId="23" fillId="33" borderId="0" xfId="60" applyNumberFormat="1" applyFont="1" applyFill="1" applyBorder="1">
      <alignment/>
      <protection/>
    </xf>
    <xf numFmtId="0" fontId="23" fillId="33" borderId="0" xfId="60" applyFont="1" applyFill="1" applyBorder="1">
      <alignment/>
      <protection/>
    </xf>
    <xf numFmtId="0" fontId="23" fillId="33" borderId="0" xfId="61" applyFont="1" applyFill="1" applyBorder="1" applyAlignment="1" quotePrefix="1">
      <alignment horizontal="left"/>
      <protection/>
    </xf>
    <xf numFmtId="0" fontId="22" fillId="33" borderId="0" xfId="61" applyFont="1" applyFill="1" applyBorder="1" applyAlignment="1" quotePrefix="1">
      <alignment horizontal="left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/>
    </xf>
    <xf numFmtId="3" fontId="23" fillId="33" borderId="0" xfId="61" applyNumberFormat="1" applyFont="1" applyFill="1" applyBorder="1">
      <alignment/>
      <protection/>
    </xf>
    <xf numFmtId="3" fontId="23" fillId="33" borderId="0" xfId="61" applyNumberFormat="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 horizontal="right"/>
    </xf>
    <xf numFmtId="0" fontId="23" fillId="33" borderId="0" xfId="58" applyFont="1" applyFill="1" applyBorder="1">
      <alignment/>
      <protection/>
    </xf>
    <xf numFmtId="0" fontId="23" fillId="33" borderId="10" xfId="58" applyFont="1" applyFill="1" applyBorder="1">
      <alignment/>
      <protection/>
    </xf>
    <xf numFmtId="38" fontId="23" fillId="33" borderId="0" xfId="58" applyNumberFormat="1" applyFont="1" applyFill="1" applyBorder="1">
      <alignment/>
      <protection/>
    </xf>
    <xf numFmtId="49" fontId="23" fillId="33" borderId="0" xfId="58" applyNumberFormat="1" applyFont="1" applyFill="1" applyBorder="1" applyAlignment="1">
      <alignment horizontal="left"/>
      <protection/>
    </xf>
    <xf numFmtId="169" fontId="23" fillId="33" borderId="0" xfId="51" applyNumberFormat="1" applyFont="1" applyFill="1" applyBorder="1" applyAlignment="1">
      <alignment/>
    </xf>
    <xf numFmtId="0" fontId="23" fillId="33" borderId="0" xfId="58" applyFont="1" applyFill="1" applyBorder="1" applyAlignment="1" quotePrefix="1">
      <alignment horizontal="left"/>
      <protection/>
    </xf>
    <xf numFmtId="0" fontId="23" fillId="33" borderId="0" xfId="58" applyFont="1" applyFill="1" applyBorder="1" applyAlignment="1">
      <alignment horizontal="left"/>
      <protection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0" xfId="58" applyFont="1" applyFill="1" applyBorder="1" applyAlignment="1" quotePrefix="1">
      <alignment horizontal="left"/>
      <protection/>
    </xf>
    <xf numFmtId="0" fontId="22" fillId="33" borderId="10" xfId="58" applyFont="1" applyFill="1" applyBorder="1" applyAlignment="1" quotePrefix="1">
      <alignment horizontal="left"/>
      <protection/>
    </xf>
    <xf numFmtId="0" fontId="23" fillId="33" borderId="11" xfId="58" applyFont="1" applyFill="1" applyBorder="1">
      <alignment/>
      <protection/>
    </xf>
    <xf numFmtId="0" fontId="23" fillId="33" borderId="11" xfId="58" applyFont="1" applyFill="1" applyBorder="1" applyAlignment="1" quotePrefix="1">
      <alignment horizontal="right"/>
      <protection/>
    </xf>
    <xf numFmtId="3" fontId="23" fillId="33" borderId="10" xfId="0" applyNumberFormat="1" applyFont="1" applyFill="1" applyBorder="1" applyAlignment="1">
      <alignment/>
    </xf>
    <xf numFmtId="3" fontId="23" fillId="33" borderId="10" xfId="58" applyNumberFormat="1" applyFont="1" applyFill="1" applyBorder="1">
      <alignment/>
      <protection/>
    </xf>
    <xf numFmtId="49" fontId="23" fillId="33" borderId="10" xfId="58" applyNumberFormat="1" applyFont="1" applyFill="1" applyBorder="1" applyAlignment="1">
      <alignment horizontal="left"/>
      <protection/>
    </xf>
    <xf numFmtId="0" fontId="24" fillId="33" borderId="0" xfId="0" applyFont="1" applyFill="1" applyBorder="1" applyAlignment="1">
      <alignment/>
    </xf>
    <xf numFmtId="0" fontId="25" fillId="33" borderId="10" xfId="58" applyFont="1" applyFill="1" applyBorder="1">
      <alignment/>
      <protection/>
    </xf>
    <xf numFmtId="169" fontId="24" fillId="33" borderId="10" xfId="51" applyNumberFormat="1" applyFont="1" applyFill="1" applyBorder="1" applyAlignment="1">
      <alignment/>
    </xf>
    <xf numFmtId="38" fontId="24" fillId="33" borderId="10" xfId="58" applyNumberFormat="1" applyFont="1" applyFill="1" applyBorder="1">
      <alignment/>
      <protection/>
    </xf>
    <xf numFmtId="0" fontId="24" fillId="33" borderId="0" xfId="58" applyFont="1" applyFill="1">
      <alignment/>
      <protection/>
    </xf>
    <xf numFmtId="0" fontId="23" fillId="33" borderId="0" xfId="59" applyFont="1" applyFill="1" applyBorder="1" applyAlignment="1" quotePrefix="1">
      <alignment horizontal="left"/>
      <protection/>
    </xf>
    <xf numFmtId="0" fontId="23" fillId="33" borderId="0" xfId="59" applyFont="1" applyFill="1" applyBorder="1">
      <alignment/>
      <protection/>
    </xf>
    <xf numFmtId="0" fontId="23" fillId="33" borderId="0" xfId="58" applyNumberFormat="1" applyFont="1" applyFill="1" applyBorder="1" applyAlignment="1">
      <alignment horizontal="left"/>
      <protection/>
    </xf>
    <xf numFmtId="3" fontId="23" fillId="33" borderId="0" xfId="59" applyNumberFormat="1" applyFont="1" applyFill="1" applyBorder="1">
      <alignment/>
      <protection/>
    </xf>
    <xf numFmtId="0" fontId="23" fillId="33" borderId="11" xfId="59" applyFont="1" applyFill="1" applyBorder="1">
      <alignment/>
      <protection/>
    </xf>
    <xf numFmtId="0" fontId="23" fillId="33" borderId="11" xfId="59" applyFont="1" applyFill="1" applyBorder="1" applyAlignment="1" quotePrefix="1">
      <alignment horizontal="right"/>
      <protection/>
    </xf>
    <xf numFmtId="0" fontId="23" fillId="33" borderId="10" xfId="59" applyFont="1" applyFill="1" applyBorder="1" applyAlignment="1" quotePrefix="1">
      <alignment horizontal="left"/>
      <protection/>
    </xf>
    <xf numFmtId="0" fontId="22" fillId="33" borderId="10" xfId="59" applyFont="1" applyFill="1" applyBorder="1" applyAlignment="1" quotePrefix="1">
      <alignment horizontal="left"/>
      <protection/>
    </xf>
    <xf numFmtId="0" fontId="23" fillId="33" borderId="10" xfId="59" applyFont="1" applyFill="1" applyBorder="1">
      <alignment/>
      <protection/>
    </xf>
    <xf numFmtId="0" fontId="23" fillId="33" borderId="10" xfId="58" applyNumberFormat="1" applyFont="1" applyFill="1" applyBorder="1" applyAlignment="1">
      <alignment horizontal="left"/>
      <protection/>
    </xf>
    <xf numFmtId="0" fontId="23" fillId="33" borderId="10" xfId="0" applyFont="1" applyFill="1" applyBorder="1" applyAlignment="1">
      <alignment/>
    </xf>
    <xf numFmtId="3" fontId="23" fillId="33" borderId="10" xfId="59" applyNumberFormat="1" applyFont="1" applyFill="1" applyBorder="1">
      <alignment/>
      <protection/>
    </xf>
    <xf numFmtId="0" fontId="24" fillId="33" borderId="0" xfId="59" applyFont="1" applyFill="1" applyBorder="1">
      <alignment/>
      <protection/>
    </xf>
    <xf numFmtId="38" fontId="24" fillId="33" borderId="0" xfId="52" applyNumberFormat="1" applyFont="1" applyFill="1" applyBorder="1" applyAlignment="1">
      <alignment/>
    </xf>
    <xf numFmtId="38" fontId="24" fillId="33" borderId="0" xfId="59" applyNumberFormat="1" applyFont="1" applyFill="1" applyBorder="1">
      <alignment/>
      <protection/>
    </xf>
    <xf numFmtId="3" fontId="24" fillId="33" borderId="0" xfId="59" applyNumberFormat="1" applyFont="1" applyFill="1" applyBorder="1">
      <alignment/>
      <protection/>
    </xf>
    <xf numFmtId="0" fontId="25" fillId="33" borderId="10" xfId="59" applyFont="1" applyFill="1" applyBorder="1">
      <alignment/>
      <protection/>
    </xf>
    <xf numFmtId="169" fontId="24" fillId="33" borderId="10" xfId="52" applyNumberFormat="1" applyFont="1" applyFill="1" applyBorder="1" applyAlignment="1">
      <alignment/>
    </xf>
    <xf numFmtId="38" fontId="24" fillId="33" borderId="10" xfId="59" applyNumberFormat="1" applyFont="1" applyFill="1" applyBorder="1">
      <alignment/>
      <protection/>
    </xf>
    <xf numFmtId="0" fontId="24" fillId="33" borderId="10" xfId="59" applyFont="1" applyFill="1" applyBorder="1">
      <alignment/>
      <protection/>
    </xf>
    <xf numFmtId="0" fontId="23" fillId="33" borderId="0" xfId="60" applyFont="1" applyFill="1" applyBorder="1" applyAlignment="1" quotePrefix="1">
      <alignment horizontal="left"/>
      <protection/>
    </xf>
    <xf numFmtId="0" fontId="22" fillId="33" borderId="0" xfId="60" applyFont="1" applyFill="1" applyBorder="1" applyAlignment="1" quotePrefix="1">
      <alignment horizontal="left"/>
      <protection/>
    </xf>
    <xf numFmtId="0" fontId="23" fillId="33" borderId="0" xfId="58" applyNumberFormat="1" applyFont="1" applyFill="1" applyBorder="1" applyAlignment="1" quotePrefix="1">
      <alignment horizontal="left"/>
      <protection/>
    </xf>
    <xf numFmtId="0" fontId="23" fillId="33" borderId="10" xfId="60" applyFont="1" applyFill="1" applyBorder="1" applyAlignment="1" quotePrefix="1">
      <alignment horizontal="left"/>
      <protection/>
    </xf>
    <xf numFmtId="0" fontId="22" fillId="33" borderId="10" xfId="60" applyFont="1" applyFill="1" applyBorder="1" applyAlignment="1" quotePrefix="1">
      <alignment horizontal="left"/>
      <protection/>
    </xf>
    <xf numFmtId="0" fontId="23" fillId="33" borderId="10" xfId="60" applyFont="1" applyFill="1" applyBorder="1">
      <alignment/>
      <protection/>
    </xf>
    <xf numFmtId="3" fontId="23" fillId="33" borderId="10" xfId="60" applyNumberFormat="1" applyFont="1" applyFill="1" applyBorder="1">
      <alignment/>
      <protection/>
    </xf>
    <xf numFmtId="38" fontId="24" fillId="33" borderId="0" xfId="53" applyNumberFormat="1" applyFont="1" applyFill="1" applyBorder="1" applyAlignment="1">
      <alignment/>
    </xf>
    <xf numFmtId="38" fontId="24" fillId="33" borderId="0" xfId="60" applyNumberFormat="1" applyFont="1" applyFill="1" applyBorder="1">
      <alignment/>
      <protection/>
    </xf>
    <xf numFmtId="0" fontId="24" fillId="33" borderId="0" xfId="60" applyFont="1" applyFill="1" applyBorder="1">
      <alignment/>
      <protection/>
    </xf>
    <xf numFmtId="0" fontId="25" fillId="33" borderId="10" xfId="60" applyFont="1" applyFill="1" applyBorder="1">
      <alignment/>
      <protection/>
    </xf>
    <xf numFmtId="169" fontId="24" fillId="33" borderId="10" xfId="53" applyNumberFormat="1" applyFont="1" applyFill="1" applyBorder="1" applyAlignment="1">
      <alignment/>
    </xf>
    <xf numFmtId="38" fontId="24" fillId="33" borderId="10" xfId="60" applyNumberFormat="1" applyFont="1" applyFill="1" applyBorder="1">
      <alignment/>
      <protection/>
    </xf>
    <xf numFmtId="0" fontId="24" fillId="33" borderId="10" xfId="60" applyFont="1" applyFill="1" applyBorder="1">
      <alignment/>
      <protection/>
    </xf>
    <xf numFmtId="0" fontId="23" fillId="33" borderId="0" xfId="60" applyFont="1" applyFill="1" applyBorder="1" applyAlignment="1">
      <alignment horizontal="center"/>
      <protection/>
    </xf>
    <xf numFmtId="0" fontId="23" fillId="33" borderId="0" xfId="60" applyFont="1" applyFill="1" applyBorder="1" applyAlignment="1">
      <alignment horizontal="left"/>
      <protection/>
    </xf>
    <xf numFmtId="3" fontId="23" fillId="33" borderId="0" xfId="53" applyNumberFormat="1" applyFont="1" applyFill="1" applyBorder="1" applyAlignment="1">
      <alignment/>
    </xf>
    <xf numFmtId="3" fontId="23" fillId="33" borderId="0" xfId="60" applyNumberFormat="1" applyFont="1" applyFill="1" applyBorder="1" applyAlignment="1" quotePrefix="1">
      <alignment horizontal="right"/>
      <protection/>
    </xf>
    <xf numFmtId="0" fontId="23" fillId="33" borderId="12" xfId="60" applyFont="1" applyFill="1" applyBorder="1" applyAlignment="1" quotePrefix="1">
      <alignment horizontal="left"/>
      <protection/>
    </xf>
    <xf numFmtId="0" fontId="23" fillId="33" borderId="11" xfId="60" applyFont="1" applyFill="1" applyBorder="1">
      <alignment/>
      <protection/>
    </xf>
    <xf numFmtId="0" fontId="23" fillId="33" borderId="11" xfId="60" applyFont="1" applyFill="1" applyBorder="1" applyAlignment="1" quotePrefix="1">
      <alignment horizontal="right"/>
      <protection/>
    </xf>
    <xf numFmtId="3" fontId="23" fillId="33" borderId="10" xfId="53" applyNumberFormat="1" applyFont="1" applyFill="1" applyBorder="1" applyAlignment="1">
      <alignment/>
    </xf>
    <xf numFmtId="3" fontId="23" fillId="33" borderId="10" xfId="60" applyNumberFormat="1" applyFont="1" applyFill="1" applyBorder="1" applyAlignment="1" quotePrefix="1">
      <alignment horizontal="right"/>
      <protection/>
    </xf>
    <xf numFmtId="0" fontId="23" fillId="33" borderId="0" xfId="61" applyFont="1" applyFill="1" applyBorder="1" applyAlignment="1" quotePrefix="1">
      <alignment horizontal="right"/>
      <protection/>
    </xf>
    <xf numFmtId="170" fontId="23" fillId="33" borderId="0" xfId="0" applyNumberFormat="1" applyFont="1" applyFill="1" applyBorder="1" applyAlignment="1">
      <alignment/>
    </xf>
    <xf numFmtId="0" fontId="23" fillId="33" borderId="10" xfId="61" applyFont="1" applyFill="1" applyBorder="1" applyAlignment="1" quotePrefix="1">
      <alignment horizontal="left"/>
      <protection/>
    </xf>
    <xf numFmtId="0" fontId="22" fillId="33" borderId="10" xfId="61" applyFont="1" applyFill="1" applyBorder="1" applyAlignment="1" quotePrefix="1">
      <alignment horizontal="left"/>
      <protection/>
    </xf>
    <xf numFmtId="0" fontId="23" fillId="33" borderId="10" xfId="61" applyFont="1" applyFill="1" applyBorder="1">
      <alignment/>
      <protection/>
    </xf>
    <xf numFmtId="0" fontId="24" fillId="33" borderId="0" xfId="61" applyFont="1" applyFill="1" applyBorder="1">
      <alignment/>
      <protection/>
    </xf>
    <xf numFmtId="0" fontId="25" fillId="33" borderId="10" xfId="61" applyFont="1" applyFill="1" applyBorder="1">
      <alignment/>
      <protection/>
    </xf>
    <xf numFmtId="169" fontId="24" fillId="33" borderId="10" xfId="54" applyNumberFormat="1" applyFont="1" applyFill="1" applyBorder="1" applyAlignment="1">
      <alignment/>
    </xf>
    <xf numFmtId="38" fontId="24" fillId="33" borderId="10" xfId="61" applyNumberFormat="1" applyFont="1" applyFill="1" applyBorder="1">
      <alignment/>
      <protection/>
    </xf>
    <xf numFmtId="38" fontId="24" fillId="33" borderId="10" xfId="61" applyNumberFormat="1" applyFont="1" applyFill="1" applyBorder="1" applyAlignment="1">
      <alignment horizontal="right"/>
      <protection/>
    </xf>
    <xf numFmtId="0" fontId="24" fillId="33" borderId="10" xfId="61" applyFont="1" applyFill="1" applyBorder="1">
      <alignment/>
      <protection/>
    </xf>
    <xf numFmtId="38" fontId="24" fillId="33" borderId="10" xfId="54" applyNumberFormat="1" applyFont="1" applyFill="1" applyBorder="1" applyAlignment="1">
      <alignment/>
    </xf>
    <xf numFmtId="3" fontId="23" fillId="33" borderId="10" xfId="54" applyNumberFormat="1" applyFont="1" applyFill="1" applyBorder="1" applyAlignment="1">
      <alignment horizontal="right"/>
    </xf>
    <xf numFmtId="0" fontId="23" fillId="33" borderId="11" xfId="60" applyFont="1" applyFill="1" applyBorder="1" applyAlignment="1">
      <alignment horizontal="right"/>
      <protection/>
    </xf>
    <xf numFmtId="0" fontId="24" fillId="33" borderId="0" xfId="61" applyFont="1" applyFill="1" applyBorder="1" applyAlignment="1" quotePrefix="1">
      <alignment horizontal="left"/>
      <protection/>
    </xf>
    <xf numFmtId="0" fontId="25" fillId="33" borderId="0" xfId="61" applyFont="1" applyFill="1" applyBorder="1" applyAlignment="1" quotePrefix="1">
      <alignment horizontal="left"/>
      <protection/>
    </xf>
    <xf numFmtId="0" fontId="24" fillId="33" borderId="11" xfId="61" applyFont="1" applyFill="1" applyBorder="1">
      <alignment/>
      <protection/>
    </xf>
    <xf numFmtId="0" fontId="24" fillId="33" borderId="10" xfId="0" applyFont="1" applyFill="1" applyBorder="1" applyAlignment="1">
      <alignment/>
    </xf>
    <xf numFmtId="0" fontId="24" fillId="33" borderId="12" xfId="61" applyFont="1" applyFill="1" applyBorder="1">
      <alignment/>
      <protection/>
    </xf>
    <xf numFmtId="38" fontId="24" fillId="33" borderId="12" xfId="54" applyNumberFormat="1" applyFont="1" applyFill="1" applyBorder="1" applyAlignment="1">
      <alignment/>
    </xf>
    <xf numFmtId="38" fontId="24" fillId="33" borderId="12" xfId="61" applyNumberFormat="1" applyFont="1" applyFill="1" applyBorder="1">
      <alignment/>
      <protection/>
    </xf>
    <xf numFmtId="38" fontId="24" fillId="33" borderId="12" xfId="61" applyNumberFormat="1" applyFont="1" applyFill="1" applyBorder="1" applyAlignment="1">
      <alignment horizontal="right"/>
      <protection/>
    </xf>
    <xf numFmtId="0" fontId="24" fillId="33" borderId="0" xfId="58" applyFont="1" applyFill="1" applyBorder="1">
      <alignment/>
      <protection/>
    </xf>
    <xf numFmtId="0" fontId="22" fillId="33" borderId="0" xfId="61" applyFont="1" applyFill="1" applyBorder="1">
      <alignment/>
      <protection/>
    </xf>
    <xf numFmtId="0" fontId="22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23" fillId="33" borderId="10" xfId="58" applyNumberFormat="1" applyFont="1" applyFill="1" applyBorder="1" applyAlignment="1" quotePrefix="1">
      <alignment horizontal="left"/>
      <protection/>
    </xf>
    <xf numFmtId="38" fontId="23" fillId="33" borderId="10" xfId="51" applyNumberFormat="1" applyFont="1" applyFill="1" applyBorder="1" applyAlignment="1">
      <alignment/>
    </xf>
    <xf numFmtId="38" fontId="23" fillId="33" borderId="10" xfId="58" applyNumberFormat="1" applyFont="1" applyFill="1" applyBorder="1">
      <alignment/>
      <protection/>
    </xf>
    <xf numFmtId="3" fontId="24" fillId="33" borderId="12" xfId="54" applyNumberFormat="1" applyFont="1" applyFill="1" applyBorder="1" applyAlignment="1">
      <alignment/>
    </xf>
    <xf numFmtId="3" fontId="24" fillId="33" borderId="12" xfId="61" applyNumberFormat="1" applyFont="1" applyFill="1" applyBorder="1">
      <alignment/>
      <protection/>
    </xf>
    <xf numFmtId="3" fontId="24" fillId="33" borderId="12" xfId="61" applyNumberFormat="1" applyFont="1" applyFill="1" applyBorder="1" applyAlignment="1">
      <alignment horizontal="right"/>
      <protection/>
    </xf>
    <xf numFmtId="0" fontId="23" fillId="33" borderId="13" xfId="59" applyFont="1" applyFill="1" applyBorder="1" applyAlignment="1" quotePrefix="1">
      <alignment horizontal="center" vertical="center"/>
      <protection/>
    </xf>
    <xf numFmtId="0" fontId="23" fillId="33" borderId="14" xfId="60" applyFont="1" applyFill="1" applyBorder="1" applyAlignment="1" quotePrefix="1">
      <alignment horizontal="center" vertical="center"/>
      <protection/>
    </xf>
    <xf numFmtId="0" fontId="43" fillId="33" borderId="0" xfId="58" applyFont="1" applyFill="1" applyBorder="1" applyAlignment="1" quotePrefix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6" width="21.8515625" style="26" customWidth="1"/>
    <col min="7" max="16384" width="11.421875" style="2" customWidth="1"/>
  </cols>
  <sheetData>
    <row r="1" ht="14.25">
      <c r="A1" s="31"/>
    </row>
    <row r="2" ht="14.25">
      <c r="A2" s="31"/>
    </row>
    <row r="3" ht="14.25">
      <c r="A3" s="1" t="s">
        <v>61</v>
      </c>
    </row>
    <row r="5" ht="14.25">
      <c r="A5" s="31" t="s">
        <v>62</v>
      </c>
    </row>
    <row r="6" spans="1:5" ht="12.75" customHeight="1">
      <c r="A6" s="35" t="s">
        <v>99</v>
      </c>
      <c r="B6" s="36"/>
      <c r="C6" s="27"/>
      <c r="D6" s="27"/>
      <c r="E6" s="27"/>
    </row>
    <row r="7" spans="1:6" ht="12.75" customHeight="1">
      <c r="A7" s="31"/>
      <c r="B7" s="4" t="s">
        <v>46</v>
      </c>
      <c r="C7" s="4" t="s">
        <v>46</v>
      </c>
      <c r="D7" s="4" t="s">
        <v>46</v>
      </c>
      <c r="E7" s="4" t="s">
        <v>63</v>
      </c>
      <c r="F7" s="4"/>
    </row>
    <row r="8" spans="1:6" ht="12.75" customHeight="1">
      <c r="A8" s="26" t="s">
        <v>1</v>
      </c>
      <c r="B8" s="3" t="s">
        <v>64</v>
      </c>
      <c r="C8" s="4" t="s">
        <v>22</v>
      </c>
      <c r="D8" s="3" t="s">
        <v>65</v>
      </c>
      <c r="E8" s="4" t="s">
        <v>66</v>
      </c>
      <c r="F8" s="4"/>
    </row>
    <row r="9" spans="1:6" ht="15" thickBot="1">
      <c r="A9" s="37"/>
      <c r="B9" s="38" t="s">
        <v>67</v>
      </c>
      <c r="C9" s="38" t="s">
        <v>68</v>
      </c>
      <c r="D9" s="38" t="s">
        <v>69</v>
      </c>
      <c r="E9" s="38" t="s">
        <v>70</v>
      </c>
      <c r="F9" s="124"/>
    </row>
    <row r="10" spans="1:6" ht="15" thickTop="1">
      <c r="A10" s="32" t="s">
        <v>85</v>
      </c>
      <c r="B10" s="33">
        <v>368</v>
      </c>
      <c r="C10" s="33">
        <v>0</v>
      </c>
      <c r="D10" s="33">
        <v>7098</v>
      </c>
      <c r="E10" s="6">
        <f aca="true" t="shared" si="0" ref="E10:E15">SUM(B10:D10)</f>
        <v>7466</v>
      </c>
      <c r="F10" s="6"/>
    </row>
    <row r="11" spans="1:6" ht="14.25">
      <c r="A11" s="32" t="s">
        <v>97</v>
      </c>
      <c r="B11" s="33">
        <v>62</v>
      </c>
      <c r="C11" s="33">
        <v>28</v>
      </c>
      <c r="D11" s="33">
        <v>1020</v>
      </c>
      <c r="E11" s="6">
        <f t="shared" si="0"/>
        <v>1110</v>
      </c>
      <c r="F11" s="6"/>
    </row>
    <row r="12" spans="1:6" ht="14.25">
      <c r="A12" s="32" t="s">
        <v>92</v>
      </c>
      <c r="B12" s="33">
        <v>0</v>
      </c>
      <c r="C12" s="33">
        <v>0</v>
      </c>
      <c r="D12" s="33">
        <v>0</v>
      </c>
      <c r="E12" s="6">
        <f t="shared" si="0"/>
        <v>0</v>
      </c>
      <c r="F12" s="6"/>
    </row>
    <row r="13" spans="1:6" ht="14.25">
      <c r="A13" s="32" t="s">
        <v>90</v>
      </c>
      <c r="B13" s="33">
        <v>0</v>
      </c>
      <c r="C13" s="33">
        <v>0</v>
      </c>
      <c r="D13" s="33">
        <v>753</v>
      </c>
      <c r="E13" s="6">
        <f t="shared" si="0"/>
        <v>753</v>
      </c>
      <c r="F13" s="6"/>
    </row>
    <row r="14" spans="1:6" ht="14.25">
      <c r="A14" s="31" t="s">
        <v>81</v>
      </c>
      <c r="B14" s="33">
        <v>3</v>
      </c>
      <c r="C14" s="33">
        <v>0</v>
      </c>
      <c r="D14" s="33">
        <v>403</v>
      </c>
      <c r="E14" s="6">
        <f t="shared" si="0"/>
        <v>406</v>
      </c>
      <c r="F14" s="6"/>
    </row>
    <row r="15" spans="1:6" ht="14.25">
      <c r="A15" s="31" t="s">
        <v>94</v>
      </c>
      <c r="B15" s="33">
        <v>0</v>
      </c>
      <c r="C15" s="33">
        <v>0</v>
      </c>
      <c r="D15" s="33">
        <v>27</v>
      </c>
      <c r="E15" s="6">
        <f t="shared" si="0"/>
        <v>27</v>
      </c>
      <c r="F15" s="6"/>
    </row>
    <row r="16" spans="1:6" ht="14.25">
      <c r="A16" s="32" t="s">
        <v>87</v>
      </c>
      <c r="B16" s="33">
        <v>4</v>
      </c>
      <c r="C16" s="33">
        <v>25</v>
      </c>
      <c r="D16" s="33">
        <v>6059</v>
      </c>
      <c r="E16" s="6">
        <f aca="true" t="shared" si="1" ref="E16:E25">SUM(B16:D16)</f>
        <v>6088</v>
      </c>
      <c r="F16" s="6"/>
    </row>
    <row r="17" spans="1:6" ht="14.25">
      <c r="A17" s="32" t="s">
        <v>86</v>
      </c>
      <c r="B17" s="33">
        <v>0</v>
      </c>
      <c r="C17" s="33">
        <v>0</v>
      </c>
      <c r="D17" s="33">
        <v>1683</v>
      </c>
      <c r="E17" s="6">
        <f t="shared" si="1"/>
        <v>1683</v>
      </c>
      <c r="F17" s="6"/>
    </row>
    <row r="18" spans="1:6" ht="14.25">
      <c r="A18" s="26" t="s">
        <v>82</v>
      </c>
      <c r="B18" s="33">
        <v>7</v>
      </c>
      <c r="C18" s="33">
        <v>0</v>
      </c>
      <c r="D18" s="33">
        <v>208</v>
      </c>
      <c r="E18" s="6">
        <f t="shared" si="1"/>
        <v>215</v>
      </c>
      <c r="F18" s="6"/>
    </row>
    <row r="19" spans="1:6" ht="14.25">
      <c r="A19" s="26" t="s">
        <v>89</v>
      </c>
      <c r="B19" s="33">
        <v>122</v>
      </c>
      <c r="C19" s="33">
        <v>0</v>
      </c>
      <c r="D19" s="33">
        <v>2620</v>
      </c>
      <c r="E19" s="6">
        <f t="shared" si="1"/>
        <v>2742</v>
      </c>
      <c r="F19" s="6"/>
    </row>
    <row r="20" spans="1:6" ht="14.25">
      <c r="A20" s="26" t="s">
        <v>93</v>
      </c>
      <c r="B20" s="33">
        <v>0</v>
      </c>
      <c r="C20" s="33">
        <v>0</v>
      </c>
      <c r="D20" s="33">
        <v>69</v>
      </c>
      <c r="E20" s="6">
        <f t="shared" si="1"/>
        <v>69</v>
      </c>
      <c r="F20" s="6"/>
    </row>
    <row r="21" spans="1:6" ht="14.25">
      <c r="A21" s="32" t="s">
        <v>9</v>
      </c>
      <c r="B21" s="33">
        <v>1</v>
      </c>
      <c r="C21" s="33">
        <v>90</v>
      </c>
      <c r="D21" s="33">
        <v>416</v>
      </c>
      <c r="E21" s="6">
        <f t="shared" si="1"/>
        <v>507</v>
      </c>
      <c r="F21" s="6"/>
    </row>
    <row r="22" spans="1:6" ht="14.25">
      <c r="A22" s="32" t="s">
        <v>91</v>
      </c>
      <c r="B22" s="33">
        <v>0</v>
      </c>
      <c r="C22" s="33">
        <v>0</v>
      </c>
      <c r="D22" s="33">
        <v>6399</v>
      </c>
      <c r="E22" s="6">
        <f t="shared" si="1"/>
        <v>6399</v>
      </c>
      <c r="F22" s="6"/>
    </row>
    <row r="23" spans="1:6" ht="12.75" customHeight="1">
      <c r="A23" s="32" t="s">
        <v>88</v>
      </c>
      <c r="B23" s="33">
        <v>19</v>
      </c>
      <c r="C23" s="33">
        <v>0</v>
      </c>
      <c r="D23" s="33">
        <v>1561</v>
      </c>
      <c r="E23" s="6">
        <f t="shared" si="1"/>
        <v>1580</v>
      </c>
      <c r="F23" s="6"/>
    </row>
    <row r="24" spans="1:6" ht="12.75" customHeight="1">
      <c r="A24" s="32" t="s">
        <v>96</v>
      </c>
      <c r="B24" s="33">
        <v>0</v>
      </c>
      <c r="C24" s="33">
        <v>0</v>
      </c>
      <c r="D24" s="33">
        <v>30</v>
      </c>
      <c r="E24" s="6">
        <f t="shared" si="1"/>
        <v>30</v>
      </c>
      <c r="F24" s="6"/>
    </row>
    <row r="25" spans="1:6" ht="12" customHeight="1">
      <c r="A25" s="117" t="s">
        <v>98</v>
      </c>
      <c r="B25" s="117">
        <v>0</v>
      </c>
      <c r="C25" s="118">
        <v>0</v>
      </c>
      <c r="D25" s="118">
        <v>1</v>
      </c>
      <c r="E25" s="40">
        <f t="shared" si="1"/>
        <v>1</v>
      </c>
      <c r="F25" s="6"/>
    </row>
    <row r="26" spans="1:6" ht="12.75" customHeight="1">
      <c r="A26" s="26" t="s">
        <v>10</v>
      </c>
      <c r="B26" s="5">
        <f>SUM(B10:B25)</f>
        <v>586</v>
      </c>
      <c r="C26" s="5">
        <f>SUM(C10:C25)</f>
        <v>143</v>
      </c>
      <c r="D26" s="5">
        <f>SUM(D10:D25)</f>
        <v>28347</v>
      </c>
      <c r="E26" s="5">
        <f>SUM(E10:E23)</f>
        <v>29045</v>
      </c>
      <c r="F26" s="28"/>
    </row>
    <row r="27" spans="1:6" s="46" customFormat="1" ht="9" customHeight="1">
      <c r="A27" s="43"/>
      <c r="B27" s="44"/>
      <c r="C27" s="45"/>
      <c r="D27" s="45"/>
      <c r="E27" s="45"/>
      <c r="F27" s="112"/>
    </row>
    <row r="28" spans="2:6" ht="12.75" customHeight="1">
      <c r="B28" s="30"/>
      <c r="C28" s="28"/>
      <c r="D28" s="28"/>
      <c r="E28" s="28"/>
      <c r="F28" s="28"/>
    </row>
    <row r="29" spans="1:4" ht="14.25">
      <c r="A29" s="114" t="s">
        <v>95</v>
      </c>
      <c r="C29" s="34"/>
      <c r="D29" s="34"/>
    </row>
    <row r="30" spans="2:4" ht="14.25">
      <c r="B30" s="34"/>
      <c r="C30" s="34"/>
      <c r="D30" s="34"/>
    </row>
    <row r="31" spans="2:4" ht="14.25">
      <c r="B31" s="34"/>
      <c r="C31" s="34"/>
      <c r="D31" s="34"/>
    </row>
    <row r="32" spans="2:4" ht="14.25">
      <c r="B32" s="34"/>
      <c r="C32" s="34"/>
      <c r="D32" s="34"/>
    </row>
    <row r="33" spans="2:4" ht="14.25">
      <c r="B33" s="34"/>
      <c r="C33" s="34"/>
      <c r="D33" s="34"/>
    </row>
    <row r="34" spans="2:4" ht="14.25">
      <c r="B34" s="34"/>
      <c r="C34" s="34"/>
      <c r="D34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16384" width="11.421875" style="34" customWidth="1"/>
  </cols>
  <sheetData>
    <row r="3" ht="14.25">
      <c r="A3" s="1" t="s">
        <v>61</v>
      </c>
    </row>
    <row r="4" spans="1:5" ht="14.25">
      <c r="A4" s="31"/>
      <c r="B4" s="26"/>
      <c r="C4" s="26"/>
      <c r="D4" s="26"/>
      <c r="E4" s="26"/>
    </row>
    <row r="5" spans="1:5" ht="14.25">
      <c r="A5" s="31" t="s">
        <v>71</v>
      </c>
      <c r="B5" s="26"/>
      <c r="C5" s="26"/>
      <c r="D5" s="26"/>
      <c r="E5" s="26"/>
    </row>
    <row r="6" spans="1:5" ht="14.25">
      <c r="A6" s="35" t="str">
        <f>'A-N° Sinies Denun'!A6</f>
        <v>      (entre el 1 de enero y  31 de diciembre de 2022)</v>
      </c>
      <c r="B6" s="36"/>
      <c r="C6" s="27"/>
      <c r="D6" s="27"/>
      <c r="E6" s="27"/>
    </row>
    <row r="7" spans="1:5" ht="14.25">
      <c r="A7" s="31"/>
      <c r="B7" s="4" t="s">
        <v>46</v>
      </c>
      <c r="C7" s="4" t="s">
        <v>46</v>
      </c>
      <c r="D7" s="4" t="s">
        <v>46</v>
      </c>
      <c r="E7" s="4" t="s">
        <v>34</v>
      </c>
    </row>
    <row r="8" spans="1:5" ht="14.25">
      <c r="A8" s="26" t="s">
        <v>1</v>
      </c>
      <c r="B8" s="3" t="s">
        <v>50</v>
      </c>
      <c r="C8" s="4" t="s">
        <v>72</v>
      </c>
      <c r="D8" s="3" t="s">
        <v>51</v>
      </c>
      <c r="E8" s="3"/>
    </row>
    <row r="9" spans="1:5" ht="15" thickBot="1">
      <c r="A9" s="37"/>
      <c r="B9" s="38" t="s">
        <v>73</v>
      </c>
      <c r="C9" s="38" t="s">
        <v>74</v>
      </c>
      <c r="D9" s="38" t="s">
        <v>75</v>
      </c>
      <c r="E9" s="38" t="s">
        <v>76</v>
      </c>
    </row>
    <row r="10" spans="1:5" ht="15" thickTop="1">
      <c r="A10" s="29" t="str">
        <f>'A-N° Sinies Denun'!A10</f>
        <v>Bci</v>
      </c>
      <c r="B10" s="33">
        <v>154</v>
      </c>
      <c r="C10" s="33">
        <v>6719</v>
      </c>
      <c r="D10" s="33">
        <v>225</v>
      </c>
      <c r="E10" s="6">
        <f aca="true" t="shared" si="0" ref="E10:E23">SUM(B10:D10)</f>
        <v>7098</v>
      </c>
    </row>
    <row r="11" spans="1:5" ht="14.25">
      <c r="A11" s="29" t="str">
        <f>'A-N° Sinies Denun'!A11</f>
        <v>BNP Paribas Cardif</v>
      </c>
      <c r="B11" s="33">
        <v>688</v>
      </c>
      <c r="C11" s="33">
        <v>0</v>
      </c>
      <c r="D11" s="33">
        <v>332</v>
      </c>
      <c r="E11" s="6">
        <f t="shared" si="0"/>
        <v>1020</v>
      </c>
    </row>
    <row r="12" spans="1:5" ht="14.25">
      <c r="A12" s="29" t="str">
        <f>'A-N° Sinies Denun'!A12</f>
        <v>Bupa</v>
      </c>
      <c r="B12" s="33">
        <v>0</v>
      </c>
      <c r="C12" s="33">
        <v>0</v>
      </c>
      <c r="D12" s="33">
        <v>0</v>
      </c>
      <c r="E12" s="6">
        <f t="shared" si="0"/>
        <v>0</v>
      </c>
    </row>
    <row r="13" spans="1:5" ht="14.25">
      <c r="A13" s="29" t="str">
        <f>'A-N° Sinies Denun'!A13</f>
        <v>Chubb</v>
      </c>
      <c r="B13" s="33">
        <v>585</v>
      </c>
      <c r="C13" s="33">
        <v>0</v>
      </c>
      <c r="D13" s="33">
        <v>168</v>
      </c>
      <c r="E13" s="6">
        <f>SUM(B13:D13)</f>
        <v>753</v>
      </c>
    </row>
    <row r="14" spans="1:5" ht="14.25">
      <c r="A14" s="29" t="str">
        <f>'A-N° Sinies Denun'!A14</f>
        <v>Consorcio Nacional</v>
      </c>
      <c r="B14" s="33">
        <v>5</v>
      </c>
      <c r="C14" s="33">
        <v>369</v>
      </c>
      <c r="D14" s="33">
        <v>29</v>
      </c>
      <c r="E14" s="6">
        <f>SUM(B14:D14)</f>
        <v>403</v>
      </c>
    </row>
    <row r="15" spans="1:5" ht="14.25">
      <c r="A15" s="29" t="str">
        <f>'A-N° Sinies Denun'!A15</f>
        <v>FID</v>
      </c>
      <c r="B15" s="33">
        <v>2</v>
      </c>
      <c r="C15" s="33">
        <v>22</v>
      </c>
      <c r="D15" s="33">
        <v>3</v>
      </c>
      <c r="E15" s="6">
        <f>SUM(B15:D15)</f>
        <v>27</v>
      </c>
    </row>
    <row r="16" spans="1:5" ht="14.25">
      <c r="A16" s="29" t="str">
        <f>'A-N° Sinies Denun'!A16</f>
        <v>HDI</v>
      </c>
      <c r="B16" s="33">
        <v>5733</v>
      </c>
      <c r="C16" s="33">
        <v>117</v>
      </c>
      <c r="D16" s="33">
        <v>209</v>
      </c>
      <c r="E16" s="6">
        <f t="shared" si="0"/>
        <v>6059</v>
      </c>
    </row>
    <row r="17" spans="1:5" ht="14.25">
      <c r="A17" s="29" t="str">
        <f>'A-N° Sinies Denun'!A17</f>
        <v>Liberty</v>
      </c>
      <c r="B17" s="33">
        <v>306</v>
      </c>
      <c r="C17" s="33">
        <v>1276</v>
      </c>
      <c r="D17" s="33">
        <v>101</v>
      </c>
      <c r="E17" s="6">
        <f>SUM(B17:D17)</f>
        <v>1683</v>
      </c>
    </row>
    <row r="18" spans="1:5" ht="14.25">
      <c r="A18" s="29" t="str">
        <f>'A-N° Sinies Denun'!A18</f>
        <v>Mapfre</v>
      </c>
      <c r="B18" s="33">
        <v>56</v>
      </c>
      <c r="C18" s="33">
        <v>81</v>
      </c>
      <c r="D18" s="33">
        <v>71</v>
      </c>
      <c r="E18" s="6">
        <f>SUM(B18:D18)</f>
        <v>208</v>
      </c>
    </row>
    <row r="19" spans="1:5" ht="14.25">
      <c r="A19" s="29" t="str">
        <f>'A-N° Sinies Denun'!A19</f>
        <v>Mutual de Seguros</v>
      </c>
      <c r="B19" s="33">
        <v>2495</v>
      </c>
      <c r="C19" s="33">
        <v>0</v>
      </c>
      <c r="D19" s="33">
        <v>125</v>
      </c>
      <c r="E19" s="6">
        <f t="shared" si="0"/>
        <v>2620</v>
      </c>
    </row>
    <row r="20" spans="1:5" ht="14.25">
      <c r="A20" s="29" t="str">
        <f>'A-N° Sinies Denun'!A20</f>
        <v>Porvenir</v>
      </c>
      <c r="B20" s="33">
        <v>58</v>
      </c>
      <c r="C20" s="33">
        <v>0</v>
      </c>
      <c r="D20" s="33">
        <v>11</v>
      </c>
      <c r="E20" s="6">
        <f t="shared" si="0"/>
        <v>69</v>
      </c>
    </row>
    <row r="21" spans="1:5" ht="14.25">
      <c r="A21" s="29" t="str">
        <f>'A-N° Sinies Denun'!A21</f>
        <v>Renta Nacional</v>
      </c>
      <c r="B21" s="33">
        <v>315</v>
      </c>
      <c r="C21" s="33">
        <v>101</v>
      </c>
      <c r="D21" s="33">
        <v>0</v>
      </c>
      <c r="E21" s="6">
        <f t="shared" si="0"/>
        <v>416</v>
      </c>
    </row>
    <row r="22" spans="1:5" ht="14.25">
      <c r="A22" s="29" t="str">
        <f>'A-N° Sinies Denun'!A22</f>
        <v>Suramericana</v>
      </c>
      <c r="B22" s="33">
        <v>2232</v>
      </c>
      <c r="C22" s="33">
        <v>3406</v>
      </c>
      <c r="D22" s="33">
        <v>761</v>
      </c>
      <c r="E22" s="6">
        <f>SUM(B22:D22)</f>
        <v>6399</v>
      </c>
    </row>
    <row r="23" spans="1:5" ht="14.25">
      <c r="A23" s="29" t="str">
        <f>'A-N° Sinies Denun'!A23</f>
        <v>Zenit</v>
      </c>
      <c r="B23" s="33">
        <v>5</v>
      </c>
      <c r="C23" s="33">
        <v>1530</v>
      </c>
      <c r="D23" s="33">
        <v>26</v>
      </c>
      <c r="E23" s="6">
        <f t="shared" si="0"/>
        <v>1561</v>
      </c>
    </row>
    <row r="24" spans="1:5" s="42" customFormat="1" ht="14.25">
      <c r="A24" s="29" t="str">
        <f>'A-N° Sinies Denun'!A24</f>
        <v>Zurich Chile(*)</v>
      </c>
      <c r="B24" s="33">
        <v>3</v>
      </c>
      <c r="C24" s="33">
        <v>0</v>
      </c>
      <c r="D24" s="33">
        <v>27</v>
      </c>
      <c r="E24" s="6">
        <f>SUM(B24:D24)</f>
        <v>30</v>
      </c>
    </row>
    <row r="25" spans="1:5" s="42" customFormat="1" ht="14.25">
      <c r="A25" s="41" t="str">
        <f>'A-N° Sinies Denun'!A25</f>
        <v>Zurich Santander </v>
      </c>
      <c r="B25" s="39">
        <v>0</v>
      </c>
      <c r="C25" s="39">
        <v>0</v>
      </c>
      <c r="D25" s="39">
        <v>1</v>
      </c>
      <c r="E25" s="40">
        <f>SUM(B25:D25)</f>
        <v>1</v>
      </c>
    </row>
    <row r="26" spans="1:5" ht="14.25">
      <c r="A26" s="26" t="s">
        <v>10</v>
      </c>
      <c r="B26" s="5">
        <f>SUM(B10:B25)</f>
        <v>12637</v>
      </c>
      <c r="C26" s="6">
        <f>SUM(C10:C25)</f>
        <v>13621</v>
      </c>
      <c r="D26" s="6">
        <f>SUM(D10:D25)</f>
        <v>2089</v>
      </c>
      <c r="E26" s="6">
        <f>SUM(E10:E23)</f>
        <v>28316</v>
      </c>
    </row>
    <row r="27" spans="1:5" s="42" customFormat="1" ht="9.75" customHeight="1">
      <c r="A27" s="43"/>
      <c r="B27" s="44"/>
      <c r="C27" s="45"/>
      <c r="D27" s="45"/>
      <c r="E27" s="45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48" customWidth="1"/>
    <col min="2" max="2" width="12.421875" style="48" customWidth="1"/>
    <col min="3" max="3" width="19.00390625" style="48" customWidth="1"/>
    <col min="4" max="4" width="14.421875" style="48" customWidth="1"/>
    <col min="5" max="5" width="23.57421875" style="48" customWidth="1"/>
    <col min="6" max="6" width="18.7109375" style="48" customWidth="1"/>
    <col min="7" max="7" width="26.28125" style="48" customWidth="1"/>
    <col min="8" max="16384" width="11.421875" style="48" customWidth="1"/>
  </cols>
  <sheetData>
    <row r="1" ht="14.25">
      <c r="A1" s="47"/>
    </row>
    <row r="3" ht="14.25">
      <c r="A3" s="1" t="s">
        <v>61</v>
      </c>
    </row>
    <row r="4" ht="14.25">
      <c r="A4" s="47"/>
    </row>
    <row r="5" ht="14.25">
      <c r="A5" s="47" t="s">
        <v>14</v>
      </c>
    </row>
    <row r="6" spans="1:7" ht="14.25">
      <c r="A6" s="53" t="str">
        <f>'A-N° Sinies Denun'!$A$6</f>
        <v>      (entre el 1 de enero y  31 de diciembre de 2022)</v>
      </c>
      <c r="B6" s="54"/>
      <c r="C6" s="55"/>
      <c r="D6" s="55"/>
      <c r="E6" s="55"/>
      <c r="F6" s="55"/>
      <c r="G6" s="55"/>
    </row>
    <row r="7" spans="1:7" ht="19.5" customHeight="1">
      <c r="A7" s="47"/>
      <c r="B7" s="8" t="s">
        <v>15</v>
      </c>
      <c r="C7" s="122" t="s">
        <v>80</v>
      </c>
      <c r="D7" s="122"/>
      <c r="E7" s="8" t="s">
        <v>16</v>
      </c>
      <c r="F7" s="7" t="s">
        <v>17</v>
      </c>
      <c r="G7" s="8" t="s">
        <v>18</v>
      </c>
    </row>
    <row r="8" spans="1:7" ht="14.25">
      <c r="A8" s="48" t="s">
        <v>1</v>
      </c>
      <c r="B8" s="7"/>
      <c r="C8" s="8" t="s">
        <v>19</v>
      </c>
      <c r="D8" s="7" t="s">
        <v>20</v>
      </c>
      <c r="E8" s="7" t="s">
        <v>21</v>
      </c>
      <c r="F8" s="7" t="s">
        <v>22</v>
      </c>
      <c r="G8" s="8" t="s">
        <v>23</v>
      </c>
    </row>
    <row r="9" spans="1:7" ht="15" thickBot="1">
      <c r="A9" s="51"/>
      <c r="B9" s="52" t="s">
        <v>24</v>
      </c>
      <c r="C9" s="52" t="s">
        <v>25</v>
      </c>
      <c r="D9" s="52" t="s">
        <v>26</v>
      </c>
      <c r="E9" s="52" t="s">
        <v>27</v>
      </c>
      <c r="F9" s="52" t="s">
        <v>28</v>
      </c>
      <c r="G9" s="52" t="s">
        <v>29</v>
      </c>
    </row>
    <row r="10" spans="1:7" ht="15" thickTop="1">
      <c r="A10" s="49" t="str">
        <f>'A-N° Sinies Denun'!A10</f>
        <v>Bci</v>
      </c>
      <c r="B10" s="34">
        <v>363</v>
      </c>
      <c r="C10" s="34">
        <v>4</v>
      </c>
      <c r="D10" s="34">
        <v>8</v>
      </c>
      <c r="E10" s="33">
        <v>10223</v>
      </c>
      <c r="F10" s="33">
        <v>0</v>
      </c>
      <c r="G10" s="50">
        <f aca="true" t="shared" si="0" ref="G10:G24">SUM(B10:F10)</f>
        <v>10598</v>
      </c>
    </row>
    <row r="11" spans="1:7" ht="14.25">
      <c r="A11" s="49" t="str">
        <f>'A-N° Sinies Denun'!A11</f>
        <v>BNP Paribas Cardif</v>
      </c>
      <c r="B11" s="34">
        <v>15</v>
      </c>
      <c r="C11" s="33">
        <v>0</v>
      </c>
      <c r="D11" s="33">
        <v>15</v>
      </c>
      <c r="E11" s="33">
        <v>674</v>
      </c>
      <c r="F11" s="33">
        <v>362</v>
      </c>
      <c r="G11" s="50">
        <f t="shared" si="0"/>
        <v>1066</v>
      </c>
    </row>
    <row r="12" spans="1:7" ht="14.25">
      <c r="A12" s="49" t="str">
        <f>'A-N° Sinies Denun'!A12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50">
        <f t="shared" si="0"/>
        <v>0</v>
      </c>
    </row>
    <row r="13" spans="1:7" ht="14.25">
      <c r="A13" s="49" t="str">
        <f>'A-N° Sinies Denun'!A13</f>
        <v>Chubb</v>
      </c>
      <c r="B13" s="34">
        <v>112</v>
      </c>
      <c r="C13" s="33">
        <v>0</v>
      </c>
      <c r="D13" s="33">
        <v>0</v>
      </c>
      <c r="E13" s="33">
        <v>641</v>
      </c>
      <c r="F13" s="33">
        <v>0</v>
      </c>
      <c r="G13" s="50">
        <f t="shared" si="0"/>
        <v>753</v>
      </c>
    </row>
    <row r="14" spans="1:7" ht="14.25">
      <c r="A14" s="49" t="str">
        <f>'A-N° Sinies Denun'!A14</f>
        <v>Consorcio Nacional</v>
      </c>
      <c r="B14" s="34">
        <v>30</v>
      </c>
      <c r="C14" s="33">
        <v>0</v>
      </c>
      <c r="D14" s="33">
        <v>1</v>
      </c>
      <c r="E14" s="33">
        <v>1117</v>
      </c>
      <c r="F14" s="33">
        <v>0</v>
      </c>
      <c r="G14" s="50">
        <f t="shared" si="0"/>
        <v>1148</v>
      </c>
    </row>
    <row r="15" spans="1:7" ht="14.25">
      <c r="A15" s="49" t="str">
        <f>'A-N° Sinies Denun'!A15</f>
        <v>FID</v>
      </c>
      <c r="B15" s="34">
        <v>5</v>
      </c>
      <c r="C15" s="34">
        <v>1</v>
      </c>
      <c r="D15" s="33">
        <v>0</v>
      </c>
      <c r="E15" s="33">
        <v>123</v>
      </c>
      <c r="F15" s="33">
        <v>0</v>
      </c>
      <c r="G15" s="50">
        <f t="shared" si="0"/>
        <v>129</v>
      </c>
    </row>
    <row r="16" spans="1:7" ht="14.25">
      <c r="A16" s="49" t="str">
        <f>'A-N° Sinies Denun'!A16</f>
        <v>HDI</v>
      </c>
      <c r="B16" s="34">
        <v>236</v>
      </c>
      <c r="C16" s="34">
        <v>31</v>
      </c>
      <c r="D16" s="34">
        <v>3</v>
      </c>
      <c r="E16" s="33">
        <v>7639</v>
      </c>
      <c r="F16" s="33">
        <v>27</v>
      </c>
      <c r="G16" s="50">
        <f t="shared" si="0"/>
        <v>7936</v>
      </c>
    </row>
    <row r="17" spans="1:7" ht="14.25">
      <c r="A17" s="49" t="str">
        <f>'A-N° Sinies Denun'!A17</f>
        <v>Liberty</v>
      </c>
      <c r="B17" s="34">
        <v>56</v>
      </c>
      <c r="C17" s="33">
        <v>0</v>
      </c>
      <c r="D17" s="34">
        <v>3</v>
      </c>
      <c r="E17" s="33">
        <v>1487</v>
      </c>
      <c r="F17" s="33">
        <v>0</v>
      </c>
      <c r="G17" s="50">
        <f t="shared" si="0"/>
        <v>1546</v>
      </c>
    </row>
    <row r="18" spans="1:7" ht="14.25">
      <c r="A18" s="49" t="str">
        <f>'A-N° Sinies Denun'!A18</f>
        <v>Mapfre</v>
      </c>
      <c r="B18" s="34">
        <v>16</v>
      </c>
      <c r="C18" s="34">
        <v>1</v>
      </c>
      <c r="D18" s="34">
        <v>0</v>
      </c>
      <c r="E18" s="33">
        <v>181</v>
      </c>
      <c r="F18" s="33">
        <v>0</v>
      </c>
      <c r="G18" s="50">
        <f t="shared" si="0"/>
        <v>198</v>
      </c>
    </row>
    <row r="19" spans="1:7" ht="14.25">
      <c r="A19" s="49" t="str">
        <f>'A-N° Sinies Denun'!A19</f>
        <v>Mutual de Seguros</v>
      </c>
      <c r="B19" s="34">
        <v>96</v>
      </c>
      <c r="C19" s="34">
        <v>4</v>
      </c>
      <c r="D19" s="34">
        <v>8</v>
      </c>
      <c r="E19" s="33">
        <v>2116</v>
      </c>
      <c r="F19" s="33">
        <v>0</v>
      </c>
      <c r="G19" s="50">
        <f t="shared" si="0"/>
        <v>2224</v>
      </c>
    </row>
    <row r="20" spans="1:7" ht="14.25">
      <c r="A20" s="49" t="str">
        <f>'A-N° Sinies Denun'!A20</f>
        <v>Porvenir</v>
      </c>
      <c r="B20" s="34">
        <v>6</v>
      </c>
      <c r="C20" s="34">
        <v>1</v>
      </c>
      <c r="D20" s="34">
        <v>0</v>
      </c>
      <c r="E20" s="33">
        <v>78</v>
      </c>
      <c r="F20" s="33">
        <v>0</v>
      </c>
      <c r="G20" s="50">
        <f t="shared" si="0"/>
        <v>85</v>
      </c>
    </row>
    <row r="21" spans="1:7" ht="14.25">
      <c r="A21" s="49" t="str">
        <f>'A-N° Sinies Denun'!A21</f>
        <v>Renta Nacional</v>
      </c>
      <c r="B21" s="34">
        <v>47</v>
      </c>
      <c r="C21" s="34">
        <v>1</v>
      </c>
      <c r="D21" s="34">
        <v>1</v>
      </c>
      <c r="E21" s="34">
        <v>507</v>
      </c>
      <c r="F21" s="34">
        <v>132</v>
      </c>
      <c r="G21" s="50">
        <f t="shared" si="0"/>
        <v>688</v>
      </c>
    </row>
    <row r="22" spans="1:7" ht="14.25">
      <c r="A22" s="49" t="str">
        <f>'A-N° Sinies Denun'!A22</f>
        <v>Suramericana</v>
      </c>
      <c r="B22" s="34">
        <v>261</v>
      </c>
      <c r="C22" s="34">
        <v>0</v>
      </c>
      <c r="D22" s="34">
        <v>3</v>
      </c>
      <c r="E22" s="33">
        <v>9703</v>
      </c>
      <c r="F22" s="33">
        <v>0</v>
      </c>
      <c r="G22" s="50">
        <f t="shared" si="0"/>
        <v>9967</v>
      </c>
    </row>
    <row r="23" spans="1:7" ht="14.25">
      <c r="A23" s="49" t="str">
        <f>'A-N° Sinies Denun'!A23</f>
        <v>Zenit</v>
      </c>
      <c r="B23" s="34">
        <v>86</v>
      </c>
      <c r="C23" s="34">
        <v>3</v>
      </c>
      <c r="D23" s="34">
        <v>2</v>
      </c>
      <c r="E23" s="33">
        <v>2222</v>
      </c>
      <c r="F23" s="33">
        <v>0</v>
      </c>
      <c r="G23" s="50">
        <f t="shared" si="0"/>
        <v>2313</v>
      </c>
    </row>
    <row r="24" spans="1:7" ht="14.25">
      <c r="A24" s="49" t="str">
        <f>'A-N° Sinies Denun'!A24</f>
        <v>Zurich Chile(*)</v>
      </c>
      <c r="B24" s="34">
        <v>0</v>
      </c>
      <c r="C24" s="34">
        <v>0</v>
      </c>
      <c r="D24" s="34">
        <v>0</v>
      </c>
      <c r="E24" s="33">
        <v>0</v>
      </c>
      <c r="F24" s="33">
        <v>39</v>
      </c>
      <c r="G24" s="50">
        <f t="shared" si="0"/>
        <v>39</v>
      </c>
    </row>
    <row r="25" spans="1:7" ht="14.25">
      <c r="A25" s="56" t="str">
        <f>'A-N° Sinies Denun'!A25</f>
        <v>Zurich Santander </v>
      </c>
      <c r="B25" s="57">
        <v>0</v>
      </c>
      <c r="C25" s="57">
        <v>0</v>
      </c>
      <c r="D25" s="57">
        <v>0</v>
      </c>
      <c r="E25" s="39">
        <v>1</v>
      </c>
      <c r="F25" s="39">
        <v>0</v>
      </c>
      <c r="G25" s="58">
        <f>SUM(B25:F25)</f>
        <v>1</v>
      </c>
    </row>
    <row r="26" spans="2:8" s="59" customFormat="1" ht="9" customHeight="1">
      <c r="B26" s="60"/>
      <c r="C26" s="61"/>
      <c r="D26" s="61"/>
      <c r="H26" s="62"/>
    </row>
    <row r="27" spans="1:7" ht="12.75" customHeight="1">
      <c r="A27" s="48" t="s">
        <v>10</v>
      </c>
      <c r="B27" s="9">
        <f>SUM(B10:B25)</f>
        <v>1329</v>
      </c>
      <c r="C27" s="9">
        <f>SUM(C10:C25)</f>
        <v>46</v>
      </c>
      <c r="D27" s="9">
        <f>SUM(D10:D25)</f>
        <v>44</v>
      </c>
      <c r="E27" s="9">
        <f>SUM(E10:E25)</f>
        <v>36712</v>
      </c>
      <c r="F27" s="9">
        <f>SUM(F10:F25)</f>
        <v>560</v>
      </c>
      <c r="G27" s="50">
        <f>SUM(G10:G23)</f>
        <v>38651</v>
      </c>
    </row>
    <row r="28" spans="1:7" s="59" customFormat="1" ht="6">
      <c r="A28" s="63"/>
      <c r="B28" s="64"/>
      <c r="C28" s="65"/>
      <c r="D28" s="65"/>
      <c r="E28" s="66"/>
      <c r="F28" s="66"/>
      <c r="G28" s="66"/>
    </row>
    <row r="29" ht="14.25">
      <c r="A29" s="26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G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4.25">
      <c r="A1" s="67"/>
    </row>
    <row r="3" ht="14.25">
      <c r="A3" s="1" t="s">
        <v>61</v>
      </c>
    </row>
    <row r="4" ht="14.25">
      <c r="A4" s="67"/>
    </row>
    <row r="5" spans="1:8" ht="14.25">
      <c r="A5" s="68" t="s">
        <v>30</v>
      </c>
      <c r="B5" s="14"/>
      <c r="C5" s="14"/>
      <c r="H5" s="10"/>
    </row>
    <row r="6" spans="1:8" ht="14.25">
      <c r="A6" s="70" t="s">
        <v>100</v>
      </c>
      <c r="B6" s="71"/>
      <c r="C6" s="72"/>
      <c r="D6" s="72"/>
      <c r="E6" s="72"/>
      <c r="F6" s="72"/>
      <c r="G6" s="72"/>
      <c r="H6" s="72"/>
    </row>
    <row r="7" spans="1:8" ht="20.25" customHeight="1">
      <c r="A7" s="67"/>
      <c r="B7" s="123" t="s">
        <v>31</v>
      </c>
      <c r="C7" s="123"/>
      <c r="D7" s="123"/>
      <c r="E7" s="123"/>
      <c r="F7" s="11" t="s">
        <v>32</v>
      </c>
      <c r="G7" s="11" t="s">
        <v>33</v>
      </c>
      <c r="H7" s="12" t="s">
        <v>34</v>
      </c>
    </row>
    <row r="8" spans="1:8" ht="14.25">
      <c r="A8" s="17" t="s">
        <v>1</v>
      </c>
      <c r="B8" s="11" t="s">
        <v>15</v>
      </c>
      <c r="C8" s="12" t="s">
        <v>35</v>
      </c>
      <c r="D8" s="12" t="s">
        <v>36</v>
      </c>
      <c r="E8" s="12" t="s">
        <v>37</v>
      </c>
      <c r="F8" s="12" t="s">
        <v>38</v>
      </c>
      <c r="G8" s="11" t="s">
        <v>39</v>
      </c>
      <c r="H8" s="11" t="s">
        <v>40</v>
      </c>
    </row>
    <row r="9" spans="1:8" ht="15" thickBot="1">
      <c r="A9" s="86"/>
      <c r="B9" s="103"/>
      <c r="C9" s="87"/>
      <c r="D9" s="86"/>
      <c r="E9" s="87" t="s">
        <v>41</v>
      </c>
      <c r="F9" s="87" t="s">
        <v>42</v>
      </c>
      <c r="G9" s="87" t="s">
        <v>43</v>
      </c>
      <c r="H9" s="87" t="s">
        <v>44</v>
      </c>
    </row>
    <row r="10" spans="1:8" ht="15" thickTop="1">
      <c r="A10" s="69" t="str">
        <f>'A-N° Sinies Denun'!A10</f>
        <v>Bci</v>
      </c>
      <c r="B10" s="33">
        <v>3778066</v>
      </c>
      <c r="C10" s="33">
        <v>61929</v>
      </c>
      <c r="D10" s="33">
        <v>105332</v>
      </c>
      <c r="E10" s="13">
        <f>SUM(B10:D10)</f>
        <v>3945327</v>
      </c>
      <c r="F10" s="33">
        <v>7374821</v>
      </c>
      <c r="G10" s="33">
        <v>0</v>
      </c>
      <c r="H10" s="13">
        <f>SUM(E10:G10)</f>
        <v>11320148</v>
      </c>
    </row>
    <row r="11" spans="1:8" ht="14.25">
      <c r="A11" s="69" t="str">
        <f>'A-N° Sinies Denun'!A11</f>
        <v>BNP Paribas Cardif</v>
      </c>
      <c r="B11" s="13">
        <v>136521</v>
      </c>
      <c r="C11" s="33">
        <v>9505</v>
      </c>
      <c r="D11" s="33">
        <v>0</v>
      </c>
      <c r="E11" s="13">
        <f aca="true" t="shared" si="0" ref="E11:E22">SUM(B11:D11)</f>
        <v>146026</v>
      </c>
      <c r="F11" s="33">
        <v>497335</v>
      </c>
      <c r="G11" s="33">
        <v>0</v>
      </c>
      <c r="H11" s="13">
        <f>SUM(E11:G11)</f>
        <v>643361</v>
      </c>
    </row>
    <row r="12" spans="1:8" ht="14.25">
      <c r="A12" s="69" t="str">
        <f>'A-N° Sinies Denun'!A12</f>
        <v>Bupa</v>
      </c>
      <c r="B12" s="33">
        <v>0</v>
      </c>
      <c r="C12" s="33">
        <v>0</v>
      </c>
      <c r="D12" s="33">
        <v>0</v>
      </c>
      <c r="E12" s="13">
        <f t="shared" si="0"/>
        <v>0</v>
      </c>
      <c r="F12" s="33">
        <v>0</v>
      </c>
      <c r="G12" s="33">
        <v>0</v>
      </c>
      <c r="H12" s="13">
        <f aca="true" t="shared" si="1" ref="H12:H23">SUM(E12:G12)</f>
        <v>0</v>
      </c>
    </row>
    <row r="13" spans="1:8" ht="14.25">
      <c r="A13" s="69" t="str">
        <f>'A-N° Sinies Denun'!A13</f>
        <v>Chubb</v>
      </c>
      <c r="B13" s="33">
        <v>0</v>
      </c>
      <c r="C13" s="33">
        <v>68905</v>
      </c>
      <c r="D13" s="33">
        <v>0</v>
      </c>
      <c r="E13" s="13">
        <f t="shared" si="0"/>
        <v>68905</v>
      </c>
      <c r="F13" s="33">
        <v>515175</v>
      </c>
      <c r="G13" s="33">
        <v>0</v>
      </c>
      <c r="H13" s="13">
        <f t="shared" si="1"/>
        <v>584080</v>
      </c>
    </row>
    <row r="14" spans="1:8" ht="14.25">
      <c r="A14" s="69" t="str">
        <f>'A-N° Sinies Denun'!A14</f>
        <v>Consorcio Nacional</v>
      </c>
      <c r="B14" s="33">
        <v>230437</v>
      </c>
      <c r="C14" s="33">
        <v>5963</v>
      </c>
      <c r="D14" s="33">
        <v>9398</v>
      </c>
      <c r="E14" s="13">
        <f t="shared" si="0"/>
        <v>245798</v>
      </c>
      <c r="F14" s="33">
        <v>743183</v>
      </c>
      <c r="G14" s="33">
        <v>0</v>
      </c>
      <c r="H14" s="13">
        <f t="shared" si="1"/>
        <v>988981</v>
      </c>
    </row>
    <row r="15" spans="1:8" ht="14.25">
      <c r="A15" s="69" t="str">
        <f>'A-N° Sinies Denun'!A15</f>
        <v>FID</v>
      </c>
      <c r="B15" s="33">
        <v>38887</v>
      </c>
      <c r="C15" s="33">
        <v>0</v>
      </c>
      <c r="D15" s="33">
        <v>0</v>
      </c>
      <c r="E15" s="13">
        <f t="shared" si="0"/>
        <v>38887</v>
      </c>
      <c r="F15" s="33">
        <v>77981</v>
      </c>
      <c r="G15" s="33">
        <v>0</v>
      </c>
      <c r="H15" s="13">
        <f t="shared" si="1"/>
        <v>116868</v>
      </c>
    </row>
    <row r="16" spans="1:8" ht="14.25">
      <c r="A16" s="69" t="str">
        <f>'A-N° Sinies Denun'!A16</f>
        <v>HDI</v>
      </c>
      <c r="B16" s="33">
        <v>1830787</v>
      </c>
      <c r="C16" s="33">
        <v>278859</v>
      </c>
      <c r="D16" s="33">
        <v>1133861</v>
      </c>
      <c r="E16" s="13">
        <f t="shared" si="0"/>
        <v>3243507</v>
      </c>
      <c r="F16" s="33">
        <v>5941053</v>
      </c>
      <c r="G16" s="33">
        <v>0</v>
      </c>
      <c r="H16" s="13">
        <f t="shared" si="1"/>
        <v>9184560</v>
      </c>
    </row>
    <row r="17" spans="1:8" ht="14.25">
      <c r="A17" s="69" t="str">
        <f>'A-N° Sinies Denun'!A17</f>
        <v>Liberty</v>
      </c>
      <c r="B17" s="33">
        <v>599935</v>
      </c>
      <c r="C17" s="33">
        <v>0</v>
      </c>
      <c r="D17" s="33">
        <v>0</v>
      </c>
      <c r="E17" s="13">
        <f t="shared" si="0"/>
        <v>599935</v>
      </c>
      <c r="F17" s="33">
        <v>777075</v>
      </c>
      <c r="G17" s="33">
        <v>462</v>
      </c>
      <c r="H17" s="13">
        <f t="shared" si="1"/>
        <v>1377472</v>
      </c>
    </row>
    <row r="18" spans="1:8" ht="14.25">
      <c r="A18" s="69" t="str">
        <f>'A-N° Sinies Denun'!A18</f>
        <v>Mapfre</v>
      </c>
      <c r="B18" s="33">
        <v>68853</v>
      </c>
      <c r="C18" s="33">
        <v>0</v>
      </c>
      <c r="D18" s="33">
        <v>0</v>
      </c>
      <c r="E18" s="13">
        <f t="shared" si="0"/>
        <v>68853</v>
      </c>
      <c r="F18" s="33">
        <v>171038</v>
      </c>
      <c r="G18" s="33">
        <v>0</v>
      </c>
      <c r="H18" s="13">
        <f t="shared" si="1"/>
        <v>239891</v>
      </c>
    </row>
    <row r="19" spans="1:8" ht="14.25">
      <c r="A19" s="69" t="str">
        <f>'A-N° Sinies Denun'!A19</f>
        <v>Mutual de Seguros</v>
      </c>
      <c r="B19" s="33">
        <v>828077</v>
      </c>
      <c r="C19" s="33">
        <v>90540</v>
      </c>
      <c r="D19" s="33">
        <v>3765</v>
      </c>
      <c r="E19" s="13">
        <f t="shared" si="0"/>
        <v>922382</v>
      </c>
      <c r="F19" s="33">
        <v>1608100</v>
      </c>
      <c r="G19" s="33">
        <v>0</v>
      </c>
      <c r="H19" s="13">
        <f t="shared" si="1"/>
        <v>2530482</v>
      </c>
    </row>
    <row r="20" spans="1:8" ht="14.25">
      <c r="A20" s="69" t="str">
        <f>'A-N° Sinies Denun'!A20</f>
        <v>Porvenir</v>
      </c>
      <c r="B20" s="33">
        <v>30173</v>
      </c>
      <c r="C20" s="33">
        <v>0</v>
      </c>
      <c r="D20" s="33">
        <v>0</v>
      </c>
      <c r="E20" s="13">
        <f t="shared" si="0"/>
        <v>30173</v>
      </c>
      <c r="F20" s="33">
        <v>29034</v>
      </c>
      <c r="G20" s="33">
        <v>1501</v>
      </c>
      <c r="H20" s="13">
        <f t="shared" si="1"/>
        <v>60708</v>
      </c>
    </row>
    <row r="21" spans="1:8" ht="14.25">
      <c r="A21" s="69" t="str">
        <f>'A-N° Sinies Denun'!A21</f>
        <v>Renta Nacional</v>
      </c>
      <c r="B21" s="33">
        <v>258172</v>
      </c>
      <c r="C21" s="33">
        <v>9458</v>
      </c>
      <c r="D21" s="33">
        <v>0</v>
      </c>
      <c r="E21" s="13">
        <f t="shared" si="0"/>
        <v>267630</v>
      </c>
      <c r="F21" s="33">
        <v>523471</v>
      </c>
      <c r="G21" s="33">
        <v>0</v>
      </c>
      <c r="H21" s="13">
        <f t="shared" si="1"/>
        <v>791101</v>
      </c>
    </row>
    <row r="22" spans="1:8" ht="14.25">
      <c r="A22" s="69" t="str">
        <f>'A-N° Sinies Denun'!A22</f>
        <v>Suramericana</v>
      </c>
      <c r="B22" s="33">
        <v>2211186</v>
      </c>
      <c r="C22" s="33">
        <v>31404</v>
      </c>
      <c r="D22" s="33">
        <v>74398</v>
      </c>
      <c r="E22" s="13">
        <f t="shared" si="0"/>
        <v>2316988</v>
      </c>
      <c r="F22" s="33">
        <v>6045488</v>
      </c>
      <c r="G22" s="33">
        <v>0</v>
      </c>
      <c r="H22" s="13">
        <f t="shared" si="1"/>
        <v>8362476</v>
      </c>
    </row>
    <row r="23" spans="1:8" ht="14.25">
      <c r="A23" s="69" t="str">
        <f>'A-N° Sinies Denun'!A23</f>
        <v>Zenit</v>
      </c>
      <c r="B23" s="33">
        <v>875848</v>
      </c>
      <c r="C23" s="33">
        <v>5791</v>
      </c>
      <c r="D23" s="33">
        <v>31599</v>
      </c>
      <c r="E23" s="13">
        <f>SUM(B23:D23)</f>
        <v>913238</v>
      </c>
      <c r="F23" s="33">
        <v>1761937</v>
      </c>
      <c r="G23" s="33">
        <v>0</v>
      </c>
      <c r="H23" s="13">
        <f t="shared" si="1"/>
        <v>2675175</v>
      </c>
    </row>
    <row r="24" spans="1:8" ht="14.25">
      <c r="A24" s="69" t="str">
        <f>'A-N° Sinies Denun'!A24</f>
        <v>Zurich Chile(*)</v>
      </c>
      <c r="B24" s="33">
        <v>0</v>
      </c>
      <c r="C24" s="33">
        <v>0</v>
      </c>
      <c r="D24" s="33">
        <v>0</v>
      </c>
      <c r="E24" s="13">
        <f>SUM(B24:D24)</f>
        <v>0</v>
      </c>
      <c r="F24" s="33">
        <v>12777</v>
      </c>
      <c r="G24" s="33">
        <v>0</v>
      </c>
      <c r="H24" s="13">
        <f>SUM(E24:G24)</f>
        <v>12777</v>
      </c>
    </row>
    <row r="25" spans="1:8" ht="14.25">
      <c r="A25" s="116" t="str">
        <f>'A-N° Sinies Denun'!A25</f>
        <v>Zurich Santander </v>
      </c>
      <c r="B25" s="39">
        <v>0</v>
      </c>
      <c r="C25" s="39">
        <v>0</v>
      </c>
      <c r="D25" s="39">
        <v>0</v>
      </c>
      <c r="E25" s="73">
        <f>SUM(B25:D25)</f>
        <v>0</v>
      </c>
      <c r="F25" s="39">
        <v>0</v>
      </c>
      <c r="G25" s="39">
        <v>0</v>
      </c>
      <c r="H25" s="73">
        <f>SUM(E25:G25)</f>
        <v>0</v>
      </c>
    </row>
    <row r="26" spans="1:4" s="76" customFormat="1" ht="6">
      <c r="A26" s="74"/>
      <c r="B26" s="74"/>
      <c r="C26" s="75"/>
      <c r="D26" s="75"/>
    </row>
    <row r="27" spans="1:241" s="69" customFormat="1" ht="14.25">
      <c r="A27" s="69" t="s">
        <v>10</v>
      </c>
      <c r="B27" s="33">
        <f>SUM(B10:B25)</f>
        <v>10886942</v>
      </c>
      <c r="C27" s="33">
        <f>SUM(C10:C25)</f>
        <v>562354</v>
      </c>
      <c r="D27" s="33">
        <f>SUM(D10:D25)</f>
        <v>1358353</v>
      </c>
      <c r="E27" s="33">
        <f>SUM(E10:E23)</f>
        <v>12807649</v>
      </c>
      <c r="F27" s="33">
        <f>SUM(F10:F23)</f>
        <v>26065691</v>
      </c>
      <c r="G27" s="33">
        <f>SUM(G10:G25)</f>
        <v>1963</v>
      </c>
      <c r="H27" s="33">
        <f>SUM(H10:H23)</f>
        <v>38875303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</row>
    <row r="28" spans="1:8" s="76" customFormat="1" ht="6">
      <c r="A28" s="77"/>
      <c r="B28" s="78"/>
      <c r="C28" s="79"/>
      <c r="D28" s="79"/>
      <c r="E28" s="80"/>
      <c r="F28" s="80"/>
      <c r="G28" s="80"/>
      <c r="H28" s="80"/>
    </row>
    <row r="29" spans="1:4" ht="14.25">
      <c r="A29" s="14"/>
      <c r="B29" s="15"/>
      <c r="C29" s="16"/>
      <c r="D29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16384" width="11.421875" style="34" customWidth="1"/>
  </cols>
  <sheetData>
    <row r="3" ht="14.25">
      <c r="A3" s="1" t="s">
        <v>61</v>
      </c>
    </row>
    <row r="4" spans="1:6" ht="14.25">
      <c r="A4" s="67"/>
      <c r="B4" s="17"/>
      <c r="C4" s="17"/>
      <c r="D4" s="17"/>
      <c r="E4" s="17"/>
      <c r="F4" s="17"/>
    </row>
    <row r="5" spans="1:6" ht="14.25">
      <c r="A5" s="67" t="s">
        <v>45</v>
      </c>
      <c r="B5" s="17"/>
      <c r="C5" s="17"/>
      <c r="D5" s="17"/>
      <c r="E5" s="17"/>
      <c r="F5" s="17"/>
    </row>
    <row r="6" spans="1:6" ht="14.25">
      <c r="A6" s="67" t="str">
        <f>'D-Sinies Pag Direc'!A6</f>
        <v>      (entre el 1 de enero y 31 de diciembre de 2022, montos expresados en miles de pesos de diciembre de 2022)</v>
      </c>
      <c r="B6" s="68"/>
      <c r="C6" s="17"/>
      <c r="D6" s="72"/>
      <c r="E6" s="72"/>
      <c r="F6" s="72"/>
    </row>
    <row r="7" spans="1:6" ht="22.5" customHeight="1">
      <c r="A7" s="85"/>
      <c r="B7" s="123" t="s">
        <v>77</v>
      </c>
      <c r="C7" s="123"/>
      <c r="D7" s="11" t="s">
        <v>47</v>
      </c>
      <c r="E7" s="11" t="s">
        <v>48</v>
      </c>
      <c r="F7" s="12" t="s">
        <v>49</v>
      </c>
    </row>
    <row r="8" spans="1:6" ht="14.25">
      <c r="A8" s="17" t="s">
        <v>1</v>
      </c>
      <c r="B8" s="12" t="s">
        <v>50</v>
      </c>
      <c r="C8" s="12" t="s">
        <v>51</v>
      </c>
      <c r="D8" s="11" t="s">
        <v>78</v>
      </c>
      <c r="E8" s="11" t="s">
        <v>52</v>
      </c>
      <c r="F8" s="12" t="s">
        <v>53</v>
      </c>
    </row>
    <row r="9" spans="1:6" ht="14.25">
      <c r="A9" s="17"/>
      <c r="B9" s="81"/>
      <c r="C9" s="82"/>
      <c r="D9" s="11" t="s">
        <v>79</v>
      </c>
      <c r="E9" s="11" t="s">
        <v>54</v>
      </c>
      <c r="F9" s="12" t="s">
        <v>55</v>
      </c>
    </row>
    <row r="10" spans="1:6" ht="15" thickBot="1">
      <c r="A10" s="86"/>
      <c r="B10" s="87" t="s">
        <v>56</v>
      </c>
      <c r="C10" s="87" t="s">
        <v>57</v>
      </c>
      <c r="D10" s="87" t="s">
        <v>58</v>
      </c>
      <c r="E10" s="87" t="s">
        <v>59</v>
      </c>
      <c r="F10" s="87" t="s">
        <v>60</v>
      </c>
    </row>
    <row r="11" spans="1:6" ht="15" thickTop="1">
      <c r="A11" s="49" t="str">
        <f>'D-Sinies Pag Direc'!A10</f>
        <v>Bci</v>
      </c>
      <c r="B11" s="83">
        <f>'D-Sinies Pag Direc'!H10</f>
        <v>11320148</v>
      </c>
      <c r="C11" s="33">
        <v>1039721</v>
      </c>
      <c r="D11" s="33">
        <v>2258047</v>
      </c>
      <c r="E11" s="33">
        <v>3886868</v>
      </c>
      <c r="F11" s="84">
        <f aca="true" t="shared" si="0" ref="F11:F16">SUM(B11:D11)-E11</f>
        <v>10731048</v>
      </c>
    </row>
    <row r="12" spans="1:6" ht="14.25">
      <c r="A12" s="49" t="str">
        <f>'D-Sinies Pag Direc'!A11</f>
        <v>BNP Paribas Cardif</v>
      </c>
      <c r="B12" s="83">
        <f>'D-Sinies Pag Direc'!H11</f>
        <v>643361</v>
      </c>
      <c r="C12" s="33">
        <v>154647</v>
      </c>
      <c r="D12" s="33">
        <v>199145</v>
      </c>
      <c r="E12" s="33">
        <v>481501</v>
      </c>
      <c r="F12" s="84">
        <f t="shared" si="0"/>
        <v>515652</v>
      </c>
    </row>
    <row r="13" spans="1:6" ht="14.25">
      <c r="A13" s="49" t="str">
        <f>'D-Sinies Pag Direc'!A12</f>
        <v>Bupa</v>
      </c>
      <c r="B13" s="83">
        <f>'D-Sinies Pag Direc'!H12</f>
        <v>0</v>
      </c>
      <c r="C13" s="33">
        <v>0</v>
      </c>
      <c r="D13" s="33">
        <v>0</v>
      </c>
      <c r="E13" s="33">
        <v>0</v>
      </c>
      <c r="F13" s="84">
        <f t="shared" si="0"/>
        <v>0</v>
      </c>
    </row>
    <row r="14" spans="1:6" ht="14.25">
      <c r="A14" s="49" t="str">
        <f>'D-Sinies Pag Direc'!A13</f>
        <v>Chubb</v>
      </c>
      <c r="B14" s="83">
        <f>'D-Sinies Pag Direc'!H13</f>
        <v>584080</v>
      </c>
      <c r="C14" s="33">
        <v>248945</v>
      </c>
      <c r="D14" s="33">
        <v>220139</v>
      </c>
      <c r="E14" s="33">
        <v>205353</v>
      </c>
      <c r="F14" s="84">
        <f t="shared" si="0"/>
        <v>847811</v>
      </c>
    </row>
    <row r="15" spans="1:6" ht="14.25">
      <c r="A15" s="49" t="str">
        <f>'D-Sinies Pag Direc'!A14</f>
        <v>Consorcio Nacional</v>
      </c>
      <c r="B15" s="83">
        <f>'D-Sinies Pag Direc'!H14</f>
        <v>988981</v>
      </c>
      <c r="C15" s="33">
        <v>91029</v>
      </c>
      <c r="D15" s="33">
        <v>169365</v>
      </c>
      <c r="E15" s="33">
        <v>442759</v>
      </c>
      <c r="F15" s="84">
        <f t="shared" si="0"/>
        <v>806616</v>
      </c>
    </row>
    <row r="16" spans="1:6" ht="14.25">
      <c r="A16" s="49" t="str">
        <f>'D-Sinies Pag Direc'!A15</f>
        <v>FID</v>
      </c>
      <c r="B16" s="83">
        <f>'D-Sinies Pag Direc'!H15</f>
        <v>116868</v>
      </c>
      <c r="C16" s="33">
        <v>41932</v>
      </c>
      <c r="D16" s="33">
        <v>45277</v>
      </c>
      <c r="E16" s="33">
        <v>53048</v>
      </c>
      <c r="F16" s="84">
        <f t="shared" si="0"/>
        <v>151029</v>
      </c>
    </row>
    <row r="17" spans="1:6" ht="14.25">
      <c r="A17" s="49" t="str">
        <f>'D-Sinies Pag Direc'!A16</f>
        <v>HDI</v>
      </c>
      <c r="B17" s="83">
        <f>'D-Sinies Pag Direc'!H16</f>
        <v>9184560</v>
      </c>
      <c r="C17" s="33">
        <v>1116785</v>
      </c>
      <c r="D17" s="33">
        <v>1973781</v>
      </c>
      <c r="E17" s="33">
        <v>2509122</v>
      </c>
      <c r="F17" s="84">
        <f aca="true" t="shared" si="1" ref="F17:F24">SUM(B17:D17)-E17</f>
        <v>9766004</v>
      </c>
    </row>
    <row r="18" spans="1:6" ht="14.25">
      <c r="A18" s="49" t="str">
        <f>'D-Sinies Pag Direc'!A17</f>
        <v>Liberty</v>
      </c>
      <c r="B18" s="83">
        <f>'D-Sinies Pag Direc'!H17</f>
        <v>1377472</v>
      </c>
      <c r="C18" s="33">
        <v>430808</v>
      </c>
      <c r="D18" s="33">
        <v>200408</v>
      </c>
      <c r="E18" s="33">
        <v>718322</v>
      </c>
      <c r="F18" s="84">
        <f t="shared" si="1"/>
        <v>1290366</v>
      </c>
    </row>
    <row r="19" spans="1:6" ht="14.25">
      <c r="A19" s="49" t="str">
        <f>'D-Sinies Pag Direc'!A18</f>
        <v>Mapfre</v>
      </c>
      <c r="B19" s="83">
        <f>'D-Sinies Pag Direc'!H18</f>
        <v>239891</v>
      </c>
      <c r="C19" s="33">
        <v>90538</v>
      </c>
      <c r="D19" s="33">
        <v>55244</v>
      </c>
      <c r="E19" s="33">
        <v>240071</v>
      </c>
      <c r="F19" s="84">
        <f t="shared" si="1"/>
        <v>145602</v>
      </c>
    </row>
    <row r="20" spans="1:6" ht="14.25">
      <c r="A20" s="49" t="str">
        <f>'D-Sinies Pag Direc'!A19</f>
        <v>Mutual de Seguros</v>
      </c>
      <c r="B20" s="83">
        <f>'D-Sinies Pag Direc'!H19</f>
        <v>2530482</v>
      </c>
      <c r="C20" s="33">
        <v>258005</v>
      </c>
      <c r="D20" s="33">
        <v>416235</v>
      </c>
      <c r="E20" s="33">
        <v>624594</v>
      </c>
      <c r="F20" s="84">
        <f t="shared" si="1"/>
        <v>2580128</v>
      </c>
    </row>
    <row r="21" spans="1:6" ht="14.25">
      <c r="A21" s="49" t="str">
        <f>'D-Sinies Pag Direc'!A20</f>
        <v>Porvenir</v>
      </c>
      <c r="B21" s="83">
        <f>'D-Sinies Pag Direc'!H20</f>
        <v>60708</v>
      </c>
      <c r="C21" s="33">
        <v>43958</v>
      </c>
      <c r="D21" s="33">
        <v>24703</v>
      </c>
      <c r="E21" s="33">
        <v>64424</v>
      </c>
      <c r="F21" s="84">
        <f t="shared" si="1"/>
        <v>64945</v>
      </c>
    </row>
    <row r="22" spans="1:6" ht="14.25">
      <c r="A22" s="49" t="str">
        <f>'D-Sinies Pag Direc'!A21</f>
        <v>Renta Nacional</v>
      </c>
      <c r="B22" s="83">
        <f>'D-Sinies Pag Direc'!H21</f>
        <v>791101</v>
      </c>
      <c r="C22" s="33">
        <v>309755</v>
      </c>
      <c r="D22" s="33">
        <v>269228</v>
      </c>
      <c r="E22" s="33">
        <v>83522</v>
      </c>
      <c r="F22" s="84">
        <f>SUM(B22:D22)-E22</f>
        <v>1286562</v>
      </c>
    </row>
    <row r="23" spans="1:6" ht="14.25">
      <c r="A23" s="49" t="str">
        <f>'D-Sinies Pag Direc'!A22</f>
        <v>Suramericana</v>
      </c>
      <c r="B23" s="83">
        <f>'D-Sinies Pag Direc'!H22</f>
        <v>8362476</v>
      </c>
      <c r="C23" s="33">
        <v>1613055</v>
      </c>
      <c r="D23" s="33">
        <v>1402586</v>
      </c>
      <c r="E23" s="33">
        <v>1971412</v>
      </c>
      <c r="F23" s="84">
        <f t="shared" si="1"/>
        <v>9406705</v>
      </c>
    </row>
    <row r="24" spans="1:6" ht="14.25">
      <c r="A24" s="49" t="str">
        <f>'D-Sinies Pag Direc'!A23</f>
        <v>Zenit</v>
      </c>
      <c r="B24" s="83">
        <f>'D-Sinies Pag Direc'!H23</f>
        <v>2675175</v>
      </c>
      <c r="C24" s="33">
        <v>261017</v>
      </c>
      <c r="D24" s="33">
        <v>542266</v>
      </c>
      <c r="E24" s="33">
        <v>761728</v>
      </c>
      <c r="F24" s="84">
        <f t="shared" si="1"/>
        <v>2716730</v>
      </c>
    </row>
    <row r="25" spans="1:6" ht="14.25">
      <c r="A25" s="49" t="str">
        <f>'D-Sinies Pag Direc'!A24</f>
        <v>Zurich Chile(*)</v>
      </c>
      <c r="B25" s="83">
        <f>'D-Sinies Pag Direc'!H24</f>
        <v>12777</v>
      </c>
      <c r="C25" s="33">
        <v>44117</v>
      </c>
      <c r="D25" s="33">
        <v>18203</v>
      </c>
      <c r="E25" s="33">
        <v>39287</v>
      </c>
      <c r="F25" s="84">
        <f>SUM(B25:D25)-E25</f>
        <v>35810</v>
      </c>
    </row>
    <row r="26" spans="1:6" ht="14.25">
      <c r="A26" s="56" t="str">
        <f>'D-Sinies Pag Direc'!A25</f>
        <v>Zurich Santander </v>
      </c>
      <c r="B26" s="88">
        <f>'D-Sinies Pag Direc'!H25</f>
        <v>0</v>
      </c>
      <c r="C26" s="39">
        <v>10767</v>
      </c>
      <c r="D26" s="39">
        <v>4226</v>
      </c>
      <c r="E26" s="39"/>
      <c r="F26" s="89">
        <f>SUM(B26:D26)-E26</f>
        <v>14993</v>
      </c>
    </row>
    <row r="27" spans="1:6" s="42" customFormat="1" ht="6">
      <c r="A27" s="74"/>
      <c r="B27" s="74"/>
      <c r="C27" s="75"/>
      <c r="D27" s="75"/>
      <c r="E27" s="75"/>
      <c r="F27" s="76"/>
    </row>
    <row r="28" spans="1:6" ht="14.25">
      <c r="A28" s="17" t="s">
        <v>10</v>
      </c>
      <c r="B28" s="83">
        <f>SUM(B11:B24)</f>
        <v>38875303</v>
      </c>
      <c r="C28" s="83">
        <f>SUM(C11:C24)</f>
        <v>5700195</v>
      </c>
      <c r="D28" s="83">
        <f>SUM(D11:D24)</f>
        <v>7776424</v>
      </c>
      <c r="E28" s="83">
        <f>SUM(E11:E24)</f>
        <v>12042724</v>
      </c>
      <c r="F28" s="84">
        <f>+B28+C28+D28-E28</f>
        <v>40309198</v>
      </c>
    </row>
    <row r="29" spans="1:6" s="42" customFormat="1" ht="6">
      <c r="A29" s="77"/>
      <c r="B29" s="78"/>
      <c r="C29" s="79"/>
      <c r="D29" s="79"/>
      <c r="E29" s="79"/>
      <c r="F29" s="80"/>
    </row>
    <row r="31" spans="1:6" ht="14.25">
      <c r="A31" s="17"/>
      <c r="B31" s="30"/>
      <c r="C31" s="28"/>
      <c r="D31" s="28"/>
      <c r="E31" s="28"/>
      <c r="F31" s="4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6384" width="11.421875" style="20" customWidth="1"/>
  </cols>
  <sheetData>
    <row r="1" ht="14.25">
      <c r="A1" s="18"/>
    </row>
    <row r="3" ht="14.25">
      <c r="A3" s="1" t="s">
        <v>61</v>
      </c>
    </row>
    <row r="4" ht="14.25">
      <c r="A4" s="18"/>
    </row>
    <row r="5" spans="1:2" ht="14.25">
      <c r="A5" s="19" t="s">
        <v>0</v>
      </c>
      <c r="B5" s="113"/>
    </row>
    <row r="6" spans="1:9" ht="14.25">
      <c r="A6" s="92" t="str">
        <f>'A-N° Sinies Denun'!$A$6</f>
        <v>      (entre el 1 de enero y  31 de diciembre de 2022)</v>
      </c>
      <c r="B6" s="93"/>
      <c r="C6" s="94"/>
      <c r="D6" s="94"/>
      <c r="E6" s="94"/>
      <c r="F6" s="94"/>
      <c r="G6" s="94"/>
      <c r="H6" s="94"/>
      <c r="I6" s="94"/>
    </row>
    <row r="7" spans="1:2" s="95" customFormat="1" ht="6">
      <c r="A7" s="104"/>
      <c r="B7" s="105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90" t="s">
        <v>84</v>
      </c>
      <c r="G8" s="21" t="s">
        <v>6</v>
      </c>
      <c r="H8" s="21" t="s">
        <v>7</v>
      </c>
      <c r="I8" s="21" t="s">
        <v>8</v>
      </c>
    </row>
    <row r="9" spans="1:9" s="95" customFormat="1" ht="6.75" thickBot="1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5" thickTop="1">
      <c r="A10" s="69" t="str">
        <f>'A-N° Sinies Denun'!A10</f>
        <v>Bci</v>
      </c>
      <c r="B10" s="33">
        <v>1020292</v>
      </c>
      <c r="C10" s="33">
        <v>713022</v>
      </c>
      <c r="D10" s="23">
        <v>124249</v>
      </c>
      <c r="E10" s="20">
        <v>45090</v>
      </c>
      <c r="F10" s="20">
        <v>47420</v>
      </c>
      <c r="G10" s="20">
        <v>42633</v>
      </c>
      <c r="H10" s="23">
        <v>77704</v>
      </c>
      <c r="I10" s="24">
        <f aca="true" t="shared" si="0" ref="I10:I23">SUM(B10:H10)</f>
        <v>2070410</v>
      </c>
    </row>
    <row r="11" spans="1:9" ht="14.25">
      <c r="A11" s="69" t="str">
        <f>'A-N° Sinies Denun'!A11</f>
        <v>BNP Paribas Cardif</v>
      </c>
      <c r="B11" s="33">
        <v>61000</v>
      </c>
      <c r="C11" s="33">
        <v>4016</v>
      </c>
      <c r="D11" s="23">
        <v>0</v>
      </c>
      <c r="E11" s="20">
        <v>0</v>
      </c>
      <c r="F11" s="20">
        <v>1222</v>
      </c>
      <c r="G11" s="20">
        <v>0</v>
      </c>
      <c r="H11" s="23">
        <v>163</v>
      </c>
      <c r="I11" s="24">
        <f t="shared" si="0"/>
        <v>66401</v>
      </c>
    </row>
    <row r="12" spans="1:9" ht="14.25">
      <c r="A12" s="69" t="str">
        <f>'A-N° Sinies Denun'!A12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>SUM(B12:H12)</f>
        <v>0</v>
      </c>
    </row>
    <row r="13" spans="1:9" ht="14.25">
      <c r="A13" s="69" t="str">
        <f>'A-N° Sinies Denun'!A13</f>
        <v>Chubb</v>
      </c>
      <c r="B13" s="33">
        <v>0</v>
      </c>
      <c r="C13" s="33">
        <v>0</v>
      </c>
      <c r="D13" s="23">
        <v>0</v>
      </c>
      <c r="E13" s="20">
        <v>8670</v>
      </c>
      <c r="F13" s="20">
        <v>0</v>
      </c>
      <c r="G13" s="20">
        <v>0</v>
      </c>
      <c r="H13" s="23">
        <v>0</v>
      </c>
      <c r="I13" s="24">
        <f t="shared" si="0"/>
        <v>8670</v>
      </c>
    </row>
    <row r="14" spans="1:9" ht="14.25">
      <c r="A14" s="69" t="str">
        <f>'A-N° Sinies Denun'!A14</f>
        <v>Consorcio Nacional</v>
      </c>
      <c r="B14" s="33">
        <v>100419</v>
      </c>
      <c r="C14" s="33">
        <v>34855</v>
      </c>
      <c r="D14" s="23">
        <v>23</v>
      </c>
      <c r="E14" s="20">
        <v>275</v>
      </c>
      <c r="F14" s="20">
        <v>5703</v>
      </c>
      <c r="G14" s="20">
        <v>4</v>
      </c>
      <c r="H14" s="23">
        <v>1462</v>
      </c>
      <c r="I14" s="24">
        <f t="shared" si="0"/>
        <v>142741</v>
      </c>
    </row>
    <row r="15" spans="1:9" ht="14.25">
      <c r="A15" s="69" t="str">
        <f>'A-N° Sinies Denun'!A15</f>
        <v>FID</v>
      </c>
      <c r="B15" s="33">
        <v>0</v>
      </c>
      <c r="C15" s="33">
        <v>0</v>
      </c>
      <c r="D15" s="23">
        <v>1543</v>
      </c>
      <c r="E15" s="20">
        <v>1946</v>
      </c>
      <c r="F15" s="20">
        <v>0</v>
      </c>
      <c r="G15" s="20">
        <v>1934</v>
      </c>
      <c r="H15" s="23">
        <v>1609</v>
      </c>
      <c r="I15" s="24">
        <f t="shared" si="0"/>
        <v>7032</v>
      </c>
    </row>
    <row r="16" spans="1:9" ht="14.25">
      <c r="A16" s="69" t="str">
        <f>'A-N° Sinies Denun'!A16</f>
        <v>HDI</v>
      </c>
      <c r="B16" s="33">
        <v>1104331</v>
      </c>
      <c r="C16" s="33">
        <v>250392</v>
      </c>
      <c r="D16" s="23">
        <v>57384</v>
      </c>
      <c r="E16" s="20">
        <v>30749</v>
      </c>
      <c r="F16" s="20">
        <v>71086</v>
      </c>
      <c r="G16" s="20">
        <v>11986</v>
      </c>
      <c r="H16" s="23">
        <v>36269</v>
      </c>
      <c r="I16" s="24">
        <f t="shared" si="0"/>
        <v>1562197</v>
      </c>
    </row>
    <row r="17" spans="1:9" ht="14.25">
      <c r="A17" s="69" t="str">
        <f>'A-N° Sinies Denun'!A17</f>
        <v>Liberty</v>
      </c>
      <c r="B17" s="33">
        <v>21028</v>
      </c>
      <c r="C17" s="33">
        <v>31550</v>
      </c>
      <c r="D17" s="23">
        <v>31691</v>
      </c>
      <c r="E17" s="20">
        <v>21202</v>
      </c>
      <c r="F17" s="20">
        <v>426</v>
      </c>
      <c r="G17" s="20">
        <v>38225</v>
      </c>
      <c r="H17" s="23">
        <v>17556</v>
      </c>
      <c r="I17" s="24">
        <f t="shared" si="0"/>
        <v>161678</v>
      </c>
    </row>
    <row r="18" spans="1:9" ht="14.25">
      <c r="A18" s="69" t="str">
        <f>'A-N° Sinies Denun'!A18</f>
        <v>Mapfre</v>
      </c>
      <c r="B18" s="33">
        <v>14212</v>
      </c>
      <c r="C18" s="33">
        <v>6905</v>
      </c>
      <c r="D18" s="23">
        <v>3286</v>
      </c>
      <c r="E18" s="20">
        <v>1152</v>
      </c>
      <c r="F18" s="20">
        <v>0</v>
      </c>
      <c r="G18" s="20">
        <v>523</v>
      </c>
      <c r="H18" s="23">
        <v>3621</v>
      </c>
      <c r="I18" s="24">
        <f t="shared" si="0"/>
        <v>29699</v>
      </c>
    </row>
    <row r="19" spans="1:9" ht="14.25">
      <c r="A19" s="69" t="str">
        <f>'A-N° Sinies Denun'!A19</f>
        <v>Mutual de Seguros</v>
      </c>
      <c r="B19" s="33">
        <v>225429</v>
      </c>
      <c r="C19" s="33">
        <v>95120</v>
      </c>
      <c r="D19" s="23">
        <v>0</v>
      </c>
      <c r="E19" s="20">
        <v>0</v>
      </c>
      <c r="F19" s="20">
        <v>9259</v>
      </c>
      <c r="G19" s="20">
        <v>0</v>
      </c>
      <c r="H19" s="23">
        <v>8954</v>
      </c>
      <c r="I19" s="24">
        <f>SUM(B19:H19)</f>
        <v>338762</v>
      </c>
    </row>
    <row r="20" spans="1:9" ht="14.25">
      <c r="A20" s="69" t="str">
        <f>'A-N° Sinies Denun'!A20</f>
        <v>Porvenir</v>
      </c>
      <c r="B20" s="33">
        <v>5468</v>
      </c>
      <c r="C20" s="33">
        <v>2005</v>
      </c>
      <c r="D20" s="23">
        <v>2615</v>
      </c>
      <c r="E20" s="20">
        <v>0</v>
      </c>
      <c r="F20" s="20">
        <v>327</v>
      </c>
      <c r="G20" s="20">
        <v>0</v>
      </c>
      <c r="H20" s="23">
        <v>577</v>
      </c>
      <c r="I20" s="24">
        <f t="shared" si="0"/>
        <v>10992</v>
      </c>
    </row>
    <row r="21" spans="1:9" ht="14.25">
      <c r="A21" s="69" t="str">
        <f>'A-N° Sinies Denun'!A21</f>
        <v>Renta Nacional</v>
      </c>
      <c r="B21" s="33">
        <v>119446</v>
      </c>
      <c r="C21" s="33">
        <v>118500</v>
      </c>
      <c r="D21" s="23">
        <v>30127</v>
      </c>
      <c r="E21" s="20">
        <v>5151</v>
      </c>
      <c r="F21" s="20">
        <v>11357</v>
      </c>
      <c r="G21" s="20">
        <v>0</v>
      </c>
      <c r="H21" s="23">
        <v>2140</v>
      </c>
      <c r="I21" s="24">
        <f t="shared" si="0"/>
        <v>286721</v>
      </c>
    </row>
    <row r="22" spans="1:9" ht="14.25">
      <c r="A22" s="69" t="str">
        <f>'A-N° Sinies Denun'!A22</f>
        <v>Suramericana</v>
      </c>
      <c r="B22" s="33">
        <v>1403141</v>
      </c>
      <c r="C22" s="33">
        <v>120882</v>
      </c>
      <c r="D22" s="23">
        <v>12866</v>
      </c>
      <c r="E22" s="20">
        <v>6475</v>
      </c>
      <c r="F22" s="20">
        <v>103779</v>
      </c>
      <c r="G22" s="20">
        <v>4244</v>
      </c>
      <c r="H22" s="23">
        <v>35157</v>
      </c>
      <c r="I22" s="24">
        <f t="shared" si="0"/>
        <v>1686544</v>
      </c>
    </row>
    <row r="23" spans="1:9" ht="14.25">
      <c r="A23" s="69" t="str">
        <f>'A-N° Sinies Denun'!A23</f>
        <v>Zenit</v>
      </c>
      <c r="B23" s="33">
        <v>337623</v>
      </c>
      <c r="C23" s="33">
        <v>91386</v>
      </c>
      <c r="D23" s="23">
        <v>0</v>
      </c>
      <c r="E23" s="20">
        <v>3064</v>
      </c>
      <c r="F23" s="20">
        <v>30915</v>
      </c>
      <c r="G23" s="20">
        <v>0</v>
      </c>
      <c r="H23" s="23">
        <v>3010</v>
      </c>
      <c r="I23" s="24">
        <f t="shared" si="0"/>
        <v>465998</v>
      </c>
    </row>
    <row r="24" spans="1:9" ht="14.25">
      <c r="A24" s="69" t="str">
        <f>'A-N° Sinies Denun'!A24</f>
        <v>Zurich Chile(*)</v>
      </c>
      <c r="B24" s="33">
        <v>18170</v>
      </c>
      <c r="C24" s="33">
        <v>4197</v>
      </c>
      <c r="D24" s="23">
        <v>0</v>
      </c>
      <c r="E24" s="20">
        <v>0</v>
      </c>
      <c r="F24" s="20">
        <v>148</v>
      </c>
      <c r="G24" s="20">
        <v>0</v>
      </c>
      <c r="H24" s="23">
        <v>108</v>
      </c>
      <c r="I24" s="24">
        <f>SUM(B24:H24)</f>
        <v>22623</v>
      </c>
    </row>
    <row r="25" spans="1:9" ht="14.25">
      <c r="A25" s="69" t="str">
        <f>'A-N° Sinies Denun'!A25</f>
        <v>Zurich Santander </v>
      </c>
      <c r="B25" s="33">
        <v>1039</v>
      </c>
      <c r="C25" s="33">
        <v>490</v>
      </c>
      <c r="D25" s="23">
        <v>0</v>
      </c>
      <c r="E25" s="20">
        <v>0</v>
      </c>
      <c r="F25" s="20">
        <v>1712</v>
      </c>
      <c r="G25" s="20">
        <v>0</v>
      </c>
      <c r="H25" s="23">
        <v>1088</v>
      </c>
      <c r="I25" s="24">
        <f>SUM(B25:H25)</f>
        <v>4329</v>
      </c>
    </row>
    <row r="26" spans="1:9" s="95" customFormat="1" ht="6">
      <c r="A26" s="108"/>
      <c r="B26" s="109"/>
      <c r="C26" s="110"/>
      <c r="D26" s="110"/>
      <c r="E26" s="110"/>
      <c r="F26" s="110"/>
      <c r="G26" s="111"/>
      <c r="H26" s="111"/>
      <c r="I26" s="111"/>
    </row>
    <row r="27" spans="1:9" ht="14.25">
      <c r="A27" s="20" t="s">
        <v>10</v>
      </c>
      <c r="B27" s="22">
        <f aca="true" t="shared" si="1" ref="B27:H27">SUM(B10:B23)</f>
        <v>4412389</v>
      </c>
      <c r="C27" s="22">
        <f t="shared" si="1"/>
        <v>1468633</v>
      </c>
      <c r="D27" s="22">
        <f t="shared" si="1"/>
        <v>263784</v>
      </c>
      <c r="E27" s="22">
        <f t="shared" si="1"/>
        <v>123774</v>
      </c>
      <c r="F27" s="22">
        <f t="shared" si="1"/>
        <v>281494</v>
      </c>
      <c r="G27" s="22">
        <f t="shared" si="1"/>
        <v>99549</v>
      </c>
      <c r="H27" s="22">
        <f t="shared" si="1"/>
        <v>188222</v>
      </c>
      <c r="I27" s="22">
        <f>SUM(I10:I23)</f>
        <v>6837845</v>
      </c>
    </row>
    <row r="28" spans="1:9" s="95" customFormat="1" ht="12.75" customHeight="1">
      <c r="A28" s="96"/>
      <c r="B28" s="97"/>
      <c r="C28" s="98"/>
      <c r="D28" s="98"/>
      <c r="E28" s="98"/>
      <c r="F28" s="98"/>
      <c r="G28" s="99"/>
      <c r="H28" s="100"/>
      <c r="I28" s="100"/>
    </row>
    <row r="30" spans="2:5" ht="14.25">
      <c r="B30" s="33"/>
      <c r="C30" s="91"/>
      <c r="E30" s="23"/>
    </row>
    <row r="31" spans="2:5" ht="14.25">
      <c r="B31" s="33"/>
      <c r="C31" s="91"/>
      <c r="E31" s="23"/>
    </row>
    <row r="32" spans="2:5" ht="14.25">
      <c r="B32" s="33"/>
      <c r="C32" s="91"/>
      <c r="E32" s="23"/>
    </row>
    <row r="33" ht="14.25">
      <c r="B33" s="23"/>
    </row>
    <row r="37" ht="14.25">
      <c r="B37" s="23"/>
    </row>
    <row r="38" ht="14.25">
      <c r="B38" s="23"/>
    </row>
    <row r="39" ht="14.25">
      <c r="B39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421875" style="34" customWidth="1"/>
    <col min="2" max="9" width="15.57421875" style="34" customWidth="1"/>
    <col min="10" max="16384" width="11.421875" style="34" customWidth="1"/>
  </cols>
  <sheetData>
    <row r="3" ht="14.25">
      <c r="A3" s="1" t="s">
        <v>61</v>
      </c>
    </row>
    <row r="5" spans="1:9" ht="14.25">
      <c r="A5" s="18" t="s">
        <v>11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2" t="str">
        <f>'D-Sinies Pag Direc'!$A$6</f>
        <v>      (entre el 1 de enero y 31 de diciembre de 2022, montos expresados en miles de pesos de diciembre de 2022)</v>
      </c>
      <c r="B6" s="93"/>
      <c r="C6" s="94"/>
      <c r="D6" s="94"/>
      <c r="E6" s="94"/>
      <c r="F6" s="94"/>
      <c r="G6" s="94"/>
      <c r="H6" s="94"/>
      <c r="I6" s="94"/>
    </row>
    <row r="7" spans="1:9" s="42" customFormat="1" ht="6">
      <c r="A7" s="104"/>
      <c r="B7" s="105"/>
      <c r="C7" s="95"/>
      <c r="D7" s="95"/>
      <c r="E7" s="95"/>
      <c r="F7" s="95"/>
      <c r="G7" s="95"/>
      <c r="H7" s="95"/>
      <c r="I7" s="95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84</v>
      </c>
      <c r="G8" s="21" t="s">
        <v>6</v>
      </c>
      <c r="H8" s="21" t="s">
        <v>7</v>
      </c>
      <c r="I8" s="21" t="s">
        <v>8</v>
      </c>
    </row>
    <row r="9" spans="1:9" s="42" customFormat="1" ht="6.75" thickBot="1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5" thickTop="1">
      <c r="A10" s="49" t="str">
        <f>'F-N° Seg Contrat'!A10</f>
        <v>Bci</v>
      </c>
      <c r="B10" s="33">
        <v>6806718</v>
      </c>
      <c r="C10" s="33">
        <v>6024135</v>
      </c>
      <c r="D10" s="33">
        <v>2726920</v>
      </c>
      <c r="E10" s="33">
        <v>1746596</v>
      </c>
      <c r="F10" s="33">
        <v>1917794</v>
      </c>
      <c r="G10" s="33">
        <v>961376</v>
      </c>
      <c r="H10" s="33">
        <v>565219</v>
      </c>
      <c r="I10" s="24">
        <f aca="true" t="shared" si="0" ref="I10:I15">SUM(B10:H10)</f>
        <v>20748758</v>
      </c>
    </row>
    <row r="11" spans="1:9" ht="14.25">
      <c r="A11" s="49" t="str">
        <f>'F-N° Seg Contrat'!A11</f>
        <v>BNP Paribas Cardif</v>
      </c>
      <c r="B11" s="33">
        <v>254895</v>
      </c>
      <c r="C11" s="33">
        <v>28078</v>
      </c>
      <c r="D11" s="33">
        <v>0</v>
      </c>
      <c r="E11" s="33">
        <v>0</v>
      </c>
      <c r="F11" s="33">
        <v>37995</v>
      </c>
      <c r="G11" s="34">
        <v>0</v>
      </c>
      <c r="H11" s="33">
        <v>619</v>
      </c>
      <c r="I11" s="24">
        <f t="shared" si="0"/>
        <v>321587</v>
      </c>
    </row>
    <row r="12" spans="1:9" ht="14.25">
      <c r="A12" s="49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49" t="str">
        <f>'F-N° Seg Contrat'!A13</f>
        <v>Chubb</v>
      </c>
      <c r="B13" s="33">
        <v>0</v>
      </c>
      <c r="C13" s="33">
        <v>0</v>
      </c>
      <c r="D13" s="33">
        <v>0</v>
      </c>
      <c r="E13" s="33">
        <v>1361282</v>
      </c>
      <c r="F13" s="33">
        <v>0</v>
      </c>
      <c r="G13" s="34">
        <v>0</v>
      </c>
      <c r="H13" s="33">
        <v>0</v>
      </c>
      <c r="I13" s="24">
        <f t="shared" si="0"/>
        <v>1361282</v>
      </c>
    </row>
    <row r="14" spans="1:9" ht="14.25">
      <c r="A14" s="49" t="str">
        <f>'F-N° Seg Contrat'!A14</f>
        <v>Consorcio Nacional</v>
      </c>
      <c r="B14" s="33">
        <v>500726</v>
      </c>
      <c r="C14" s="33">
        <v>305134</v>
      </c>
      <c r="D14" s="33">
        <v>355</v>
      </c>
      <c r="E14" s="33">
        <v>5909</v>
      </c>
      <c r="F14" s="33">
        <v>214786</v>
      </c>
      <c r="G14" s="34">
        <v>84</v>
      </c>
      <c r="H14" s="33">
        <v>7493</v>
      </c>
      <c r="I14" s="24">
        <f t="shared" si="0"/>
        <v>1034487</v>
      </c>
    </row>
    <row r="15" spans="1:9" ht="14.25">
      <c r="A15" s="49" t="str">
        <f>'F-N° Seg Contrat'!A15</f>
        <v>FID</v>
      </c>
      <c r="B15" s="33">
        <v>0</v>
      </c>
      <c r="C15" s="33">
        <v>0</v>
      </c>
      <c r="D15" s="33">
        <v>34077</v>
      </c>
      <c r="E15" s="33">
        <v>170097</v>
      </c>
      <c r="F15" s="33">
        <v>0</v>
      </c>
      <c r="G15" s="34">
        <v>39662</v>
      </c>
      <c r="H15" s="33">
        <v>24968</v>
      </c>
      <c r="I15" s="24">
        <f t="shared" si="0"/>
        <v>268804</v>
      </c>
    </row>
    <row r="16" spans="1:9" ht="14.25">
      <c r="A16" s="49" t="str">
        <f>'F-N° Seg Contrat'!A16</f>
        <v>HDI</v>
      </c>
      <c r="B16" s="33">
        <v>6683375</v>
      </c>
      <c r="C16" s="33">
        <v>2459607</v>
      </c>
      <c r="D16" s="33">
        <v>1199515</v>
      </c>
      <c r="E16" s="33">
        <v>1018135</v>
      </c>
      <c r="F16" s="33">
        <v>2825377</v>
      </c>
      <c r="G16" s="34">
        <v>246457</v>
      </c>
      <c r="H16" s="33">
        <v>235395</v>
      </c>
      <c r="I16" s="24">
        <f aca="true" t="shared" si="1" ref="I16:I23">SUM(B16:H16)</f>
        <v>14667861</v>
      </c>
    </row>
    <row r="17" spans="1:9" ht="14.25">
      <c r="A17" s="49" t="str">
        <f>'F-N° Seg Contrat'!A17</f>
        <v>Liberty</v>
      </c>
      <c r="B17" s="33">
        <v>286182</v>
      </c>
      <c r="C17" s="33">
        <v>268297</v>
      </c>
      <c r="D17" s="33">
        <v>595704</v>
      </c>
      <c r="E17" s="33">
        <v>1369806</v>
      </c>
      <c r="F17" s="33">
        <v>18613</v>
      </c>
      <c r="G17" s="34">
        <v>803760</v>
      </c>
      <c r="H17" s="33">
        <v>116270</v>
      </c>
      <c r="I17" s="24">
        <f t="shared" si="1"/>
        <v>3458632</v>
      </c>
    </row>
    <row r="18" spans="1:9" ht="14.25">
      <c r="A18" s="49" t="str">
        <f>'F-N° Seg Contrat'!A18</f>
        <v>Mapfre</v>
      </c>
      <c r="B18" s="33">
        <v>137418</v>
      </c>
      <c r="C18" s="33">
        <v>64580</v>
      </c>
      <c r="D18" s="33">
        <v>59558</v>
      </c>
      <c r="E18" s="33">
        <v>24825</v>
      </c>
      <c r="F18" s="33">
        <v>0</v>
      </c>
      <c r="G18" s="34">
        <v>14861</v>
      </c>
      <c r="H18" s="33">
        <v>50067</v>
      </c>
      <c r="I18" s="24">
        <f t="shared" si="1"/>
        <v>351309</v>
      </c>
    </row>
    <row r="19" spans="1:9" ht="14.25">
      <c r="A19" s="49" t="str">
        <f>'F-N° Seg Contrat'!A19</f>
        <v>Mutual de Seguros</v>
      </c>
      <c r="B19" s="33">
        <v>2373214</v>
      </c>
      <c r="C19" s="33">
        <v>1194957</v>
      </c>
      <c r="D19" s="33">
        <v>0</v>
      </c>
      <c r="E19" s="33">
        <v>0</v>
      </c>
      <c r="F19" s="33">
        <v>427703</v>
      </c>
      <c r="G19" s="34">
        <v>0</v>
      </c>
      <c r="H19" s="33">
        <v>90574</v>
      </c>
      <c r="I19" s="24">
        <f t="shared" si="1"/>
        <v>4086448</v>
      </c>
    </row>
    <row r="20" spans="1:9" ht="14.25">
      <c r="A20" s="49" t="str">
        <f>'F-N° Seg Contrat'!A20</f>
        <v>Porvenir</v>
      </c>
      <c r="B20" s="33">
        <v>53247</v>
      </c>
      <c r="C20" s="33">
        <v>22676</v>
      </c>
      <c r="D20" s="33">
        <v>33045</v>
      </c>
      <c r="E20" s="33">
        <v>0</v>
      </c>
      <c r="F20" s="33">
        <v>13393</v>
      </c>
      <c r="G20" s="34">
        <v>0</v>
      </c>
      <c r="H20" s="33">
        <v>9280</v>
      </c>
      <c r="I20" s="24">
        <f t="shared" si="1"/>
        <v>131641</v>
      </c>
    </row>
    <row r="21" spans="1:9" ht="14.25">
      <c r="A21" s="49" t="str">
        <f>'F-N° Seg Contrat'!A21</f>
        <v>Renta Nacional</v>
      </c>
      <c r="B21" s="33">
        <v>756224</v>
      </c>
      <c r="C21" s="33">
        <v>987941</v>
      </c>
      <c r="D21" s="33">
        <v>483824</v>
      </c>
      <c r="E21" s="33">
        <v>326252</v>
      </c>
      <c r="F21" s="33">
        <v>481101</v>
      </c>
      <c r="G21" s="34">
        <v>0</v>
      </c>
      <c r="H21" s="33">
        <v>18402</v>
      </c>
      <c r="I21" s="24">
        <f>SUM(B21:H21)</f>
        <v>3053744</v>
      </c>
    </row>
    <row r="22" spans="1:9" ht="14.25">
      <c r="A22" s="49" t="str">
        <f>'F-N° Seg Contrat'!A22</f>
        <v>Suramericana</v>
      </c>
      <c r="B22" s="33">
        <v>7259224</v>
      </c>
      <c r="C22" s="33">
        <v>972146</v>
      </c>
      <c r="D22" s="33">
        <v>253503</v>
      </c>
      <c r="E22" s="33">
        <v>119738</v>
      </c>
      <c r="F22" s="33">
        <v>3681182</v>
      </c>
      <c r="G22" s="34">
        <v>93528</v>
      </c>
      <c r="H22" s="33">
        <v>260509</v>
      </c>
      <c r="I22" s="24">
        <f t="shared" si="1"/>
        <v>12639830</v>
      </c>
    </row>
    <row r="23" spans="1:9" ht="16.5" customHeight="1">
      <c r="A23" s="49" t="str">
        <f>'F-N° Seg Contrat'!A23</f>
        <v>Zenit</v>
      </c>
      <c r="B23" s="33">
        <v>1594314</v>
      </c>
      <c r="C23" s="33">
        <v>683131</v>
      </c>
      <c r="D23" s="33">
        <v>0</v>
      </c>
      <c r="E23" s="33">
        <v>47050</v>
      </c>
      <c r="F23" s="33">
        <v>1037950</v>
      </c>
      <c r="G23" s="33">
        <v>0</v>
      </c>
      <c r="H23" s="33">
        <v>12188</v>
      </c>
      <c r="I23" s="24">
        <f t="shared" si="1"/>
        <v>3374633</v>
      </c>
    </row>
    <row r="24" spans="1:9" ht="16.5" customHeight="1">
      <c r="A24" s="49" t="str">
        <f>'F-N° Seg Contrat'!A24</f>
        <v>Zurich Chile(*)</v>
      </c>
      <c r="B24" s="33">
        <v>99180</v>
      </c>
      <c r="C24" s="33">
        <v>33930</v>
      </c>
      <c r="D24" s="33">
        <v>0</v>
      </c>
      <c r="E24" s="33">
        <v>0</v>
      </c>
      <c r="F24" s="33">
        <v>4665</v>
      </c>
      <c r="G24" s="33">
        <v>0</v>
      </c>
      <c r="H24" s="33">
        <v>1914</v>
      </c>
      <c r="I24" s="24">
        <f>SUM(B24:H24)</f>
        <v>139689</v>
      </c>
    </row>
    <row r="25" spans="1:9" ht="16.5" customHeight="1">
      <c r="A25" s="49" t="str">
        <f>'F-N° Seg Contrat'!A25</f>
        <v>Zurich Santander </v>
      </c>
      <c r="B25" s="33">
        <v>5774</v>
      </c>
      <c r="C25" s="33">
        <v>4157</v>
      </c>
      <c r="D25" s="33">
        <v>0</v>
      </c>
      <c r="E25" s="33">
        <v>0</v>
      </c>
      <c r="F25" s="33">
        <v>61603</v>
      </c>
      <c r="G25" s="33">
        <v>0</v>
      </c>
      <c r="H25" s="33">
        <v>6581</v>
      </c>
      <c r="I25" s="24">
        <f>SUM(B25:H25)</f>
        <v>78115</v>
      </c>
    </row>
    <row r="26" spans="1:9" s="42" customFormat="1" ht="11.25" customHeight="1">
      <c r="A26" s="108"/>
      <c r="B26" s="119"/>
      <c r="C26" s="120"/>
      <c r="D26" s="120"/>
      <c r="E26" s="120"/>
      <c r="F26" s="120"/>
      <c r="G26" s="121"/>
      <c r="H26" s="121"/>
      <c r="I26" s="121"/>
    </row>
    <row r="27" spans="1:9" ht="14.25">
      <c r="A27" s="20" t="s">
        <v>10</v>
      </c>
      <c r="B27" s="22">
        <f aca="true" t="shared" si="2" ref="B27:I27">SUM(B10:B23)</f>
        <v>26705537</v>
      </c>
      <c r="C27" s="23">
        <f t="shared" si="2"/>
        <v>13010682</v>
      </c>
      <c r="D27" s="23">
        <f t="shared" si="2"/>
        <v>5386501</v>
      </c>
      <c r="E27" s="23">
        <f t="shared" si="2"/>
        <v>6189690</v>
      </c>
      <c r="F27" s="23">
        <f t="shared" si="2"/>
        <v>10655894</v>
      </c>
      <c r="G27" s="24">
        <f t="shared" si="2"/>
        <v>2159728</v>
      </c>
      <c r="H27" s="24">
        <f t="shared" si="2"/>
        <v>1390984</v>
      </c>
      <c r="I27" s="24">
        <f t="shared" si="2"/>
        <v>65499016</v>
      </c>
    </row>
    <row r="28" spans="1:9" s="42" customFormat="1" ht="6">
      <c r="A28" s="100"/>
      <c r="B28" s="101"/>
      <c r="C28" s="98"/>
      <c r="D28" s="98"/>
      <c r="E28" s="98"/>
      <c r="F28" s="98"/>
      <c r="G28" s="99"/>
      <c r="H28" s="99"/>
      <c r="I28" s="99"/>
    </row>
    <row r="30" spans="2:7" ht="14.25">
      <c r="B30" s="33"/>
      <c r="C30" s="33"/>
      <c r="D30" s="33"/>
      <c r="E30" s="33"/>
      <c r="F30" s="33"/>
      <c r="G30" s="33"/>
    </row>
    <row r="31" spans="2:7" ht="14.25">
      <c r="B31" s="33"/>
      <c r="C31" s="33"/>
      <c r="D31" s="33"/>
      <c r="E31" s="33"/>
      <c r="F31" s="33"/>
      <c r="G31" s="33"/>
    </row>
    <row r="32" spans="2:7" ht="14.25">
      <c r="B32" s="33"/>
      <c r="C32" s="33"/>
      <c r="D32" s="33"/>
      <c r="E32" s="33"/>
      <c r="F32" s="33"/>
      <c r="G32" s="33"/>
    </row>
    <row r="33" spans="2:7" ht="14.25">
      <c r="B33" s="33"/>
      <c r="C33" s="33"/>
      <c r="D33" s="33"/>
      <c r="E33" s="33"/>
      <c r="F33" s="33"/>
      <c r="G33" s="33"/>
    </row>
    <row r="34" spans="2:7" ht="14.25">
      <c r="B34" s="33"/>
      <c r="C34" s="33"/>
      <c r="D34" s="33"/>
      <c r="E34" s="33"/>
      <c r="F34" s="33"/>
      <c r="G34" s="33"/>
    </row>
    <row r="35" spans="2:7" ht="14.25">
      <c r="B35" s="33"/>
      <c r="C35" s="33"/>
      <c r="D35" s="33"/>
      <c r="E35" s="33"/>
      <c r="F35" s="33"/>
      <c r="G35" s="33"/>
    </row>
    <row r="36" ht="14.25">
      <c r="C36" s="33"/>
    </row>
    <row r="37" ht="14.25">
      <c r="C37" s="33"/>
    </row>
    <row r="38" ht="14.25">
      <c r="C38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22.0039062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6384" width="11.421875" style="34" customWidth="1"/>
  </cols>
  <sheetData>
    <row r="3" ht="14.25">
      <c r="A3" s="1" t="s">
        <v>61</v>
      </c>
    </row>
    <row r="5" spans="1:9" ht="14.25">
      <c r="A5" s="18" t="s">
        <v>12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2" t="s">
        <v>101</v>
      </c>
      <c r="B6" s="93"/>
      <c r="C6" s="94"/>
      <c r="D6" s="94"/>
      <c r="E6" s="94"/>
      <c r="F6" s="94"/>
      <c r="G6" s="94"/>
      <c r="H6" s="94"/>
      <c r="I6" s="94"/>
    </row>
    <row r="7" spans="1:9" s="42" customFormat="1" ht="6">
      <c r="A7" s="104"/>
      <c r="B7" s="105"/>
      <c r="C7" s="95"/>
      <c r="D7" s="95"/>
      <c r="E7" s="95"/>
      <c r="F7" s="95"/>
      <c r="G7" s="95"/>
      <c r="H7" s="95"/>
      <c r="I7" s="95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84</v>
      </c>
      <c r="G8" s="21" t="s">
        <v>6</v>
      </c>
      <c r="H8" s="21" t="s">
        <v>7</v>
      </c>
      <c r="I8" s="21" t="s">
        <v>83</v>
      </c>
    </row>
    <row r="9" spans="1:9" s="42" customFormat="1" ht="6.75" thickBot="1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5" thickTop="1">
      <c r="A10" s="49" t="str">
        <f>'F-N° Seg Contrat'!A10</f>
        <v>Bci</v>
      </c>
      <c r="B10" s="25">
        <f>IF('F-N° Seg Contrat'!B10=0,"  0",'G-Prima Tot x Tip V'!B10/'F-N° Seg Contrat'!B10*1000)</f>
        <v>6671.343105699153</v>
      </c>
      <c r="C10" s="25">
        <f>IF('F-N° Seg Contrat'!C10=0,"  0",'G-Prima Tot x Tip V'!C10/'F-N° Seg Contrat'!C10*1000)</f>
        <v>8448.73650462398</v>
      </c>
      <c r="D10" s="25">
        <f>IF('F-N° Seg Contrat'!D10=0,"  0",'G-Prima Tot x Tip V'!D10/'F-N° Seg Contrat'!D10*1000)</f>
        <v>21947.218891097717</v>
      </c>
      <c r="E10" s="25">
        <f>IF('F-N° Seg Contrat'!E10=0,"  0",'G-Prima Tot x Tip V'!E10/'F-N° Seg Contrat'!E10*1000)</f>
        <v>38735.77289864715</v>
      </c>
      <c r="F10" s="25">
        <f>IF('F-N° Seg Contrat'!F10=0,"  0",'G-Prima Tot x Tip V'!F10/'F-N° Seg Contrat'!F10*1000)</f>
        <v>40442.7245887811</v>
      </c>
      <c r="G10" s="25">
        <f>IF('F-N° Seg Contrat'!G10=0,"  0",'G-Prima Tot x Tip V'!G10/'F-N° Seg Contrat'!G10*1000)</f>
        <v>22550.043393615277</v>
      </c>
      <c r="H10" s="25">
        <f>IF('F-N° Seg Contrat'!H10=0,"  0",'G-Prima Tot x Tip V'!H10/'F-N° Seg Contrat'!H10*1000)</f>
        <v>7274.001338412437</v>
      </c>
      <c r="I10" s="25">
        <f>IF('F-N° Seg Contrat'!I10=0,"  0",'G-Prima Tot x Tip V'!I10/'F-N° Seg Contrat'!I10*1000)</f>
        <v>10021.569640795784</v>
      </c>
    </row>
    <row r="11" spans="1:9" ht="14.25">
      <c r="A11" s="49" t="str">
        <f>'F-N° Seg Contrat'!A11</f>
        <v>BNP Paribas Cardif</v>
      </c>
      <c r="B11" s="25">
        <f>IF('F-N° Seg Contrat'!B11=0,"  0",'G-Prima Tot x Tip V'!B11/'F-N° Seg Contrat'!B11*1000)</f>
        <v>4178.606557377048</v>
      </c>
      <c r="C11" s="25">
        <f>IF('F-N° Seg Contrat'!C11=0,"  0",'G-Prima Tot x Tip V'!C11/'F-N° Seg Contrat'!C11*1000)</f>
        <v>6991.533864541832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31092.471358428807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3797.5460122699383</v>
      </c>
      <c r="I11" s="25">
        <f>IF('F-N° Seg Contrat'!I11=0,"  0",'G-Prima Tot x Tip V'!I11/'F-N° Seg Contrat'!I11*1000)</f>
        <v>4843.104772518486</v>
      </c>
    </row>
    <row r="12" spans="1:9" ht="14.25">
      <c r="A12" s="49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9" ht="14.25">
      <c r="A13" s="49" t="str">
        <f>'F-N° Seg Contrat'!A13</f>
        <v>Chubb</v>
      </c>
      <c r="B13" s="25" t="str">
        <f>IF('F-N° Seg Contrat'!B13=0,"  0",'G-Prima Tot x Tip V'!B13/'F-N° Seg Contrat'!B13*1000)</f>
        <v>  0</v>
      </c>
      <c r="C13" s="25" t="str">
        <f>IF('F-N° Seg Contrat'!C13=0,"  0",'G-Prima Tot x Tip V'!C13/'F-N° Seg Contrat'!C13*1000)</f>
        <v>  0</v>
      </c>
      <c r="D13" s="25" t="str">
        <f>IF('F-N° Seg Contrat'!D13=0,"  0",'G-Prima Tot x Tip V'!D13/'F-N° Seg Contrat'!D13*1000)</f>
        <v>  0</v>
      </c>
      <c r="E13" s="25">
        <f>IF('F-N° Seg Contrat'!E13=0,"  0",'G-Prima Tot x Tip V'!E13/'F-N° Seg Contrat'!E13*1000)</f>
        <v>157010.61130334486</v>
      </c>
      <c r="F13" s="25" t="str">
        <f>IF('F-N° Seg Contrat'!F13=0,"  0",'G-Prima Tot x Tip V'!F13/'F-N° Seg Contrat'!F13*1000)</f>
        <v>  0</v>
      </c>
      <c r="G13" s="25" t="str">
        <f>IF('F-N° Seg Contrat'!G13=0,"  0",'G-Prima Tot x Tip V'!G13/'F-N° Seg Contrat'!G13*1000)</f>
        <v>  0</v>
      </c>
      <c r="H13" s="25" t="str">
        <f>IF('F-N° Seg Contrat'!H13=0,"  0",'G-Prima Tot x Tip V'!H13/'F-N° Seg Contrat'!H13*1000)</f>
        <v>  0</v>
      </c>
      <c r="I13" s="25">
        <f>IF('F-N° Seg Contrat'!I13=0,"  0",'G-Prima Tot x Tip V'!I13/'F-N° Seg Contrat'!I13*1000)</f>
        <v>157010.61130334486</v>
      </c>
    </row>
    <row r="14" spans="1:9" ht="14.25">
      <c r="A14" s="49" t="str">
        <f>'F-N° Seg Contrat'!A14</f>
        <v>Consorcio Nacional</v>
      </c>
      <c r="B14" s="25">
        <f>IF('F-N° Seg Contrat'!B14=0,"  0",'G-Prima Tot x Tip V'!B14/'F-N° Seg Contrat'!B14*1000)</f>
        <v>4986.367121759827</v>
      </c>
      <c r="C14" s="25">
        <f>IF('F-N° Seg Contrat'!C14=0,"  0",'G-Prima Tot x Tip V'!C14/'F-N° Seg Contrat'!C14*1000)</f>
        <v>8754.382441543537</v>
      </c>
      <c r="D14" s="25">
        <f>IF('F-N° Seg Contrat'!D14=0,"  0",'G-Prima Tot x Tip V'!D14/'F-N° Seg Contrat'!D14*1000)</f>
        <v>15434.782608695652</v>
      </c>
      <c r="E14" s="25">
        <f>IF('F-N° Seg Contrat'!E14=0,"  0",'G-Prima Tot x Tip V'!E14/'F-N° Seg Contrat'!E14*1000)</f>
        <v>21487.272727272728</v>
      </c>
      <c r="F14" s="25">
        <f>IF('F-N° Seg Contrat'!F14=0,"  0",'G-Prima Tot x Tip V'!F14/'F-N° Seg Contrat'!F14*1000)</f>
        <v>37661.932316324746</v>
      </c>
      <c r="G14" s="25">
        <f>IF('F-N° Seg Contrat'!G14=0,"  0",'G-Prima Tot x Tip V'!G14/'F-N° Seg Contrat'!G14*1000)</f>
        <v>21000</v>
      </c>
      <c r="H14" s="25">
        <f>IF('F-N° Seg Contrat'!H14=0,"  0",'G-Prima Tot x Tip V'!H14/'F-N° Seg Contrat'!H14*1000)</f>
        <v>5125.17099863201</v>
      </c>
      <c r="I14" s="25">
        <f>IF('F-N° Seg Contrat'!I14=0,"  0",'G-Prima Tot x Tip V'!I14/'F-N° Seg Contrat'!I14*1000)</f>
        <v>7247.301055758331</v>
      </c>
    </row>
    <row r="15" spans="1:9" ht="14.25">
      <c r="A15" s="49" t="str">
        <f>'F-N° Seg Contrat'!A15</f>
        <v>FID</v>
      </c>
      <c r="B15" s="25" t="str">
        <f>IF('F-N° Seg Contrat'!B15=0,"  0",'G-Prima Tot x Tip V'!B15/'F-N° Seg Contrat'!B15*1000)</f>
        <v>  0</v>
      </c>
      <c r="C15" s="25" t="str">
        <f>IF('F-N° Seg Contrat'!C15=0,"  0",'G-Prima Tot x Tip V'!C15/'F-N° Seg Contrat'!C15*1000)</f>
        <v>  0</v>
      </c>
      <c r="D15" s="25">
        <f>IF('F-N° Seg Contrat'!D15=0,"  0",'G-Prima Tot x Tip V'!D15/'F-N° Seg Contrat'!D15*1000)</f>
        <v>22084.899546338303</v>
      </c>
      <c r="E15" s="25">
        <f>IF('F-N° Seg Contrat'!E15=0,"  0",'G-Prima Tot x Tip V'!E15/'F-N° Seg Contrat'!E15*1000)</f>
        <v>87408.53031860226</v>
      </c>
      <c r="F15" s="25" t="str">
        <f>IF('F-N° Seg Contrat'!F15=0,"  0",'G-Prima Tot x Tip V'!F15/'F-N° Seg Contrat'!F15*1000)</f>
        <v>  0</v>
      </c>
      <c r="G15" s="25">
        <f>IF('F-N° Seg Contrat'!G15=0,"  0",'G-Prima Tot x Tip V'!G15/'F-N° Seg Contrat'!G15*1000)</f>
        <v>20507.75594622544</v>
      </c>
      <c r="H15" s="25">
        <f>IF('F-N° Seg Contrat'!H15=0,"  0",'G-Prima Tot x Tip V'!H15/'F-N° Seg Contrat'!H15*1000)</f>
        <v>15517.712865133622</v>
      </c>
      <c r="I15" s="25">
        <f>IF('F-N° Seg Contrat'!I15=0,"  0",'G-Prima Tot x Tip V'!I15/'F-N° Seg Contrat'!I15*1000)</f>
        <v>38225.82480091012</v>
      </c>
    </row>
    <row r="16" spans="1:9" ht="14.25">
      <c r="A16" s="49" t="str">
        <f>'F-N° Seg Contrat'!A16</f>
        <v>HDI</v>
      </c>
      <c r="B16" s="25">
        <f>IF('F-N° Seg Contrat'!B16=0,"  0",'G-Prima Tot x Tip V'!B16/'F-N° Seg Contrat'!B16*1000)</f>
        <v>6051.96720910669</v>
      </c>
      <c r="C16" s="25">
        <f>IF('F-N° Seg Contrat'!C16=0,"  0",'G-Prima Tot x Tip V'!C16/'F-N° Seg Contrat'!C16*1000)</f>
        <v>9823.025496022237</v>
      </c>
      <c r="D16" s="25">
        <f>IF('F-N° Seg Contrat'!D16=0,"  0",'G-Prima Tot x Tip V'!D16/'F-N° Seg Contrat'!D16*1000)</f>
        <v>20903.300571587897</v>
      </c>
      <c r="E16" s="25">
        <f>IF('F-N° Seg Contrat'!E16=0,"  0",'G-Prima Tot x Tip V'!E16/'F-N° Seg Contrat'!E16*1000)</f>
        <v>33111.158086441836</v>
      </c>
      <c r="F16" s="25">
        <f>IF('F-N° Seg Contrat'!F16=0,"  0",'G-Prima Tot x Tip V'!F16/'F-N° Seg Contrat'!F16*1000)</f>
        <v>39745.89933320204</v>
      </c>
      <c r="G16" s="25">
        <f>IF('F-N° Seg Contrat'!G16=0,"  0",'G-Prima Tot x Tip V'!G16/'F-N° Seg Contrat'!G16*1000)</f>
        <v>20562.07241782079</v>
      </c>
      <c r="H16" s="25">
        <f>IF('F-N° Seg Contrat'!H16=0,"  0",'G-Prima Tot x Tip V'!H16/'F-N° Seg Contrat'!H16*1000)</f>
        <v>6490.253384432986</v>
      </c>
      <c r="I16" s="25">
        <f>IF('F-N° Seg Contrat'!I16=0,"  0",'G-Prima Tot x Tip V'!I16/'F-N° Seg Contrat'!I16*1000)</f>
        <v>9389.251803709776</v>
      </c>
    </row>
    <row r="17" spans="1:9" ht="14.25">
      <c r="A17" s="49" t="str">
        <f>'F-N° Seg Contrat'!A17</f>
        <v>Liberty</v>
      </c>
      <c r="B17" s="25">
        <f>IF('F-N° Seg Contrat'!B17=0,"  0",'G-Prima Tot x Tip V'!B17/'F-N° Seg Contrat'!B17*1000)</f>
        <v>13609.568194787902</v>
      </c>
      <c r="C17" s="25">
        <f>IF('F-N° Seg Contrat'!C17=0,"  0",'G-Prima Tot x Tip V'!C17/'F-N° Seg Contrat'!C17*1000)</f>
        <v>8503.866877971474</v>
      </c>
      <c r="D17" s="25">
        <f>IF('F-N° Seg Contrat'!D17=0,"  0",'G-Prima Tot x Tip V'!D17/'F-N° Seg Contrat'!D17*1000)</f>
        <v>18797.2610520337</v>
      </c>
      <c r="E17" s="25">
        <f>IF('F-N° Seg Contrat'!E17=0,"  0",'G-Prima Tot x Tip V'!E17/'F-N° Seg Contrat'!E17*1000)</f>
        <v>64607.3955287237</v>
      </c>
      <c r="F17" s="25">
        <f>IF('F-N° Seg Contrat'!F17=0,"  0",'G-Prima Tot x Tip V'!F17/'F-N° Seg Contrat'!F17*1000)</f>
        <v>43692.4882629108</v>
      </c>
      <c r="G17" s="25">
        <f>IF('F-N° Seg Contrat'!G17=0,"  0",'G-Prima Tot x Tip V'!G17/'F-N° Seg Contrat'!G17*1000)</f>
        <v>21027.0765206017</v>
      </c>
      <c r="H17" s="25">
        <f>IF('F-N° Seg Contrat'!H17=0,"  0",'G-Prima Tot x Tip V'!H17/'F-N° Seg Contrat'!H17*1000)</f>
        <v>6622.80701754386</v>
      </c>
      <c r="I17" s="25">
        <f>IF('F-N° Seg Contrat'!I17=0,"  0",'G-Prima Tot x Tip V'!I17/'F-N° Seg Contrat'!I17*1000)</f>
        <v>21392.100347604497</v>
      </c>
    </row>
    <row r="18" spans="1:9" ht="14.25">
      <c r="A18" s="49" t="str">
        <f>'F-N° Seg Contrat'!A18</f>
        <v>Mapfre</v>
      </c>
      <c r="B18" s="25">
        <f>IF('F-N° Seg Contrat'!B18=0,"  0",'G-Prima Tot x Tip V'!B18/'F-N° Seg Contrat'!B18*1000)</f>
        <v>9669.152828595554</v>
      </c>
      <c r="C18" s="25">
        <f>IF('F-N° Seg Contrat'!C18=0,"  0",'G-Prima Tot x Tip V'!C18/'F-N° Seg Contrat'!C18*1000)</f>
        <v>9352.64301230992</v>
      </c>
      <c r="D18" s="25">
        <f>IF('F-N° Seg Contrat'!D18=0,"  0",'G-Prima Tot x Tip V'!D18/'F-N° Seg Contrat'!D18*1000)</f>
        <v>18124.77175897748</v>
      </c>
      <c r="E18" s="25">
        <f>IF('F-N° Seg Contrat'!E18=0,"  0",'G-Prima Tot x Tip V'!E18/'F-N° Seg Contrat'!E18*1000)</f>
        <v>21549.479166666668</v>
      </c>
      <c r="F18" s="25" t="str">
        <f>IF('F-N° Seg Contrat'!F18=0,"  0",'G-Prima Tot x Tip V'!F18/'F-N° Seg Contrat'!F18*1000)</f>
        <v>  0</v>
      </c>
      <c r="G18" s="25">
        <f>IF('F-N° Seg Contrat'!G18=0,"  0",'G-Prima Tot x Tip V'!G18/'F-N° Seg Contrat'!G18*1000)</f>
        <v>28414.91395793499</v>
      </c>
      <c r="H18" s="25">
        <f>IF('F-N° Seg Contrat'!H18=0,"  0",'G-Prima Tot x Tip V'!H18/'F-N° Seg Contrat'!H18*1000)</f>
        <v>13826.843413421706</v>
      </c>
      <c r="I18" s="25">
        <f>IF('F-N° Seg Contrat'!I18=0,"  0",'G-Prima Tot x Tip V'!I18/'F-N° Seg Contrat'!I18*1000)</f>
        <v>11828.984140880164</v>
      </c>
    </row>
    <row r="19" spans="1:9" ht="14.25">
      <c r="A19" s="49" t="str">
        <f>'F-N° Seg Contrat'!A19</f>
        <v>Mutual de Seguros</v>
      </c>
      <c r="B19" s="25">
        <f>IF('F-N° Seg Contrat'!B19=0,"  0",'G-Prima Tot x Tip V'!B19/'F-N° Seg Contrat'!B19*1000)</f>
        <v>10527.545258152233</v>
      </c>
      <c r="C19" s="25">
        <f>IF('F-N° Seg Contrat'!C19=0,"  0",'G-Prima Tot x Tip V'!C19/'F-N° Seg Contrat'!C19*1000)</f>
        <v>12562.626156433978</v>
      </c>
      <c r="D19" s="25" t="str">
        <f>IF('F-N° Seg Contrat'!D19=0,"  0",'G-Prima Tot x Tip V'!D19/'F-N° Seg Contrat'!D19*1000)</f>
        <v>  0</v>
      </c>
      <c r="E19" s="25" t="str">
        <f>IF('F-N° Seg Contrat'!E19=0,"  0",'G-Prima Tot x Tip V'!E19/'F-N° Seg Contrat'!E19*1000)</f>
        <v>  0</v>
      </c>
      <c r="F19" s="25">
        <f>IF('F-N° Seg Contrat'!F19=0,"  0",'G-Prima Tot x Tip V'!F19/'F-N° Seg Contrat'!F19*1000)</f>
        <v>46193.21741008748</v>
      </c>
      <c r="G19" s="25" t="str">
        <f>IF('F-N° Seg Contrat'!G19=0,"  0",'G-Prima Tot x Tip V'!G19/'F-N° Seg Contrat'!G19*1000)</f>
        <v>  0</v>
      </c>
      <c r="H19" s="25">
        <f>IF('F-N° Seg Contrat'!H19=0,"  0",'G-Prima Tot x Tip V'!H19/'F-N° Seg Contrat'!H19*1000)</f>
        <v>10115.479115479115</v>
      </c>
      <c r="I19" s="25">
        <f>IF('F-N° Seg Contrat'!I19=0,"  0",'G-Prima Tot x Tip V'!I19/'F-N° Seg Contrat'!I19*1000)</f>
        <v>12062.88780914034</v>
      </c>
    </row>
    <row r="20" spans="1:9" ht="14.25">
      <c r="A20" s="49" t="str">
        <f>'F-N° Seg Contrat'!A20</f>
        <v>Porvenir</v>
      </c>
      <c r="B20" s="25">
        <f>IF('F-N° Seg Contrat'!B20=0,"  0",'G-Prima Tot x Tip V'!B20/'F-N° Seg Contrat'!B20*1000)</f>
        <v>9737.929773226042</v>
      </c>
      <c r="C20" s="25">
        <f>IF('F-N° Seg Contrat'!C20=0,"  0",'G-Prima Tot x Tip V'!C20/'F-N° Seg Contrat'!C20*1000)</f>
        <v>11309.725685785535</v>
      </c>
      <c r="D20" s="25">
        <f>IF('F-N° Seg Contrat'!D20=0,"  0",'G-Prima Tot x Tip V'!D20/'F-N° Seg Contrat'!D20*1000)</f>
        <v>12636.711281070746</v>
      </c>
      <c r="E20" s="25" t="str">
        <f>IF('F-N° Seg Contrat'!E20=0,"  0",'G-Prima Tot x Tip V'!E20/'F-N° Seg Contrat'!E20*1000)</f>
        <v>  0</v>
      </c>
      <c r="F20" s="25">
        <f>IF('F-N° Seg Contrat'!F20=0,"  0",'G-Prima Tot x Tip V'!F20/'F-N° Seg Contrat'!F20*1000)</f>
        <v>40957.186544342505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16083.18890814558</v>
      </c>
      <c r="I20" s="25">
        <f>IF('F-N° Seg Contrat'!I20=0,"  0",'G-Prima Tot x Tip V'!I20/'F-N° Seg Contrat'!I20*1000)</f>
        <v>11976.073508005822</v>
      </c>
    </row>
    <row r="21" spans="1:9" ht="14.25">
      <c r="A21" s="49" t="str">
        <f>'F-N° Seg Contrat'!A21</f>
        <v>Renta Nacional</v>
      </c>
      <c r="B21" s="25">
        <f>IF('F-N° Seg Contrat'!B21=0,"  0",'G-Prima Tot x Tip V'!B21/'F-N° Seg Contrat'!B21*1000)</f>
        <v>6331.095222945934</v>
      </c>
      <c r="C21" s="25">
        <f>IF('F-N° Seg Contrat'!C21=0,"  0",'G-Prima Tot x Tip V'!C21/'F-N° Seg Contrat'!C21*1000)</f>
        <v>8337.054852320674</v>
      </c>
      <c r="D21" s="25">
        <f>IF('F-N° Seg Contrat'!D21=0,"  0",'G-Prima Tot x Tip V'!D21/'F-N° Seg Contrat'!D21*1000)</f>
        <v>16059.481528197299</v>
      </c>
      <c r="E21" s="25">
        <f>IF('F-N° Seg Contrat'!E21=0,"  0",'G-Prima Tot x Tip V'!E21/'F-N° Seg Contrat'!E21*1000)</f>
        <v>63337.60434867016</v>
      </c>
      <c r="F21" s="25">
        <f>IF('F-N° Seg Contrat'!F21=0,"  0",'G-Prima Tot x Tip V'!F21/'F-N° Seg Contrat'!F21*1000)</f>
        <v>42361.62719027912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8599.065420560748</v>
      </c>
      <c r="I21" s="25">
        <f>IF('F-N° Seg Contrat'!I21=0,"  0",'G-Prima Tot x Tip V'!I21/'F-N° Seg Contrat'!I21*1000)</f>
        <v>10650.576693022136</v>
      </c>
    </row>
    <row r="22" spans="1:9" ht="14.25">
      <c r="A22" s="49" t="str">
        <f>'F-N° Seg Contrat'!A22</f>
        <v>Suramericana</v>
      </c>
      <c r="B22" s="25">
        <f>IF('F-N° Seg Contrat'!B22=0,"  0",'G-Prima Tot x Tip V'!B22/'F-N° Seg Contrat'!B22*1000)</f>
        <v>5173.552764832615</v>
      </c>
      <c r="C22" s="25">
        <f>IF('F-N° Seg Contrat'!C22=0,"  0",'G-Prima Tot x Tip V'!C22/'F-N° Seg Contrat'!C22*1000)</f>
        <v>8042.10717890174</v>
      </c>
      <c r="D22" s="25">
        <f>IF('F-N° Seg Contrat'!D22=0,"  0",'G-Prima Tot x Tip V'!D22/'F-N° Seg Contrat'!D22*1000)</f>
        <v>19703.326597233015</v>
      </c>
      <c r="E22" s="25">
        <f>IF('F-N° Seg Contrat'!E22=0,"  0",'G-Prima Tot x Tip V'!E22/'F-N° Seg Contrat'!E22*1000)</f>
        <v>18492.35521235521</v>
      </c>
      <c r="F22" s="25">
        <f>IF('F-N° Seg Contrat'!F22=0,"  0",'G-Prima Tot x Tip V'!F22/'F-N° Seg Contrat'!F22*1000)</f>
        <v>35471.357403713664</v>
      </c>
      <c r="G22" s="25">
        <f>IF('F-N° Seg Contrat'!G22=0,"  0",'G-Prima Tot x Tip V'!G22/'F-N° Seg Contrat'!G22*1000)</f>
        <v>22037.70028275212</v>
      </c>
      <c r="H22" s="25">
        <f>IF('F-N° Seg Contrat'!H22=0,"  0",'G-Prima Tot x Tip V'!H22/'F-N° Seg Contrat'!H22*1000)</f>
        <v>7409.875700429502</v>
      </c>
      <c r="I22" s="25">
        <f>IF('F-N° Seg Contrat'!I22=0,"  0",'G-Prima Tot x Tip V'!I22/'F-N° Seg Contrat'!I22*1000)</f>
        <v>7494.515411397509</v>
      </c>
    </row>
    <row r="23" spans="1:9" ht="14.25">
      <c r="A23" s="49" t="str">
        <f>'F-N° Seg Contrat'!A23</f>
        <v>Zenit</v>
      </c>
      <c r="B23" s="25">
        <f>IF('F-N° Seg Contrat'!B23=0,"  0",'G-Prima Tot x Tip V'!B23/'F-N° Seg Contrat'!B23*1000)</f>
        <v>4722.17236384962</v>
      </c>
      <c r="C23" s="25">
        <f>IF('F-N° Seg Contrat'!C23=0,"  0",'G-Prima Tot x Tip V'!C23/'F-N° Seg Contrat'!C23*1000)</f>
        <v>7475.225964589762</v>
      </c>
      <c r="D23" s="25" t="str">
        <f>IF('F-N° Seg Contrat'!D23=0,"  0",'G-Prima Tot x Tip V'!D23/'F-N° Seg Contrat'!D23*1000)</f>
        <v>  0</v>
      </c>
      <c r="E23" s="25">
        <f>IF('F-N° Seg Contrat'!E23=0,"  0",'G-Prima Tot x Tip V'!E23/'F-N° Seg Contrat'!E23*1000)</f>
        <v>15355.744125326371</v>
      </c>
      <c r="F23" s="25">
        <f>IF('F-N° Seg Contrat'!F23=0,"  0",'G-Prima Tot x Tip V'!F23/'F-N° Seg Contrat'!F23*1000)</f>
        <v>33574.316674753354</v>
      </c>
      <c r="G23" s="25" t="str">
        <f>IF('F-N° Seg Contrat'!G23=0,"  0",'G-Prima Tot x Tip V'!G23/'F-N° Seg Contrat'!G23*1000)</f>
        <v>  0</v>
      </c>
      <c r="H23" s="25">
        <f>IF('F-N° Seg Contrat'!H23=0,"  0",'G-Prima Tot x Tip V'!H23/'F-N° Seg Contrat'!H23*1000)</f>
        <v>4049.169435215947</v>
      </c>
      <c r="I23" s="25">
        <f>IF('F-N° Seg Contrat'!I23=0,"  0",'G-Prima Tot x Tip V'!I23/'F-N° Seg Contrat'!I23*1000)</f>
        <v>7241.732797136468</v>
      </c>
    </row>
    <row r="24" spans="1:9" ht="14.25">
      <c r="A24" s="49" t="str">
        <f>'F-N° Seg Contrat'!A24</f>
        <v>Zurich Chile(*)</v>
      </c>
      <c r="B24" s="25">
        <f>IF('F-N° Seg Contrat'!B24=0,"  0",'G-Prima Tot x Tip V'!B24/'F-N° Seg Contrat'!B24*1000)</f>
        <v>5458.447991194276</v>
      </c>
      <c r="C24" s="25">
        <f>IF('F-N° Seg Contrat'!C24=0,"  0",'G-Prima Tot x Tip V'!C24/'F-N° Seg Contrat'!C24*1000)</f>
        <v>8084.345961401001</v>
      </c>
      <c r="D24" s="25" t="str">
        <f>IF('F-N° Seg Contrat'!D24=0,"  0",'G-Prima Tot x Tip V'!D24/'F-N° Seg Contrat'!D24*1000)</f>
        <v>  0</v>
      </c>
      <c r="E24" s="25" t="str">
        <f>IF('F-N° Seg Contrat'!E24=0,"  0",'G-Prima Tot x Tip V'!E24/'F-N° Seg Contrat'!E24*1000)</f>
        <v>  0</v>
      </c>
      <c r="F24" s="25">
        <f>IF('F-N° Seg Contrat'!F24=0,"  0",'G-Prima Tot x Tip V'!F24/'F-N° Seg Contrat'!F24*1000)</f>
        <v>31520.27027027027</v>
      </c>
      <c r="G24" s="25" t="str">
        <f>IF('F-N° Seg Contrat'!G24=0,"  0",'G-Prima Tot x Tip V'!G24/'F-N° Seg Contrat'!G24*1000)</f>
        <v>  0</v>
      </c>
      <c r="H24" s="25">
        <f>IF('F-N° Seg Contrat'!H24=0,"  0",'G-Prima Tot x Tip V'!H24/'F-N° Seg Contrat'!H24*1000)</f>
        <v>17722.222222222223</v>
      </c>
      <c r="I24" s="25">
        <f>IF('F-N° Seg Contrat'!I24=0,"  0",'G-Prima Tot x Tip V'!I24/'F-N° Seg Contrat'!I24*1000)</f>
        <v>6174.645272510277</v>
      </c>
    </row>
    <row r="25" spans="1:9" ht="14.25">
      <c r="A25" s="56" t="str">
        <f>'F-N° Seg Contrat'!A25</f>
        <v>Zurich Santander </v>
      </c>
      <c r="B25" s="102">
        <f>IF('F-N° Seg Contrat'!B25=0,"  0",'G-Prima Tot x Tip V'!B25/'F-N° Seg Contrat'!B25*1000)</f>
        <v>5557.266602502406</v>
      </c>
      <c r="C25" s="102">
        <f>IF('F-N° Seg Contrat'!C25=0,"  0",'G-Prima Tot x Tip V'!C25/'F-N° Seg Contrat'!C25*1000)</f>
        <v>8483.673469387755</v>
      </c>
      <c r="D25" s="102" t="str">
        <f>IF('F-N° Seg Contrat'!D25=0,"  0",'G-Prima Tot x Tip V'!D25/'F-N° Seg Contrat'!D25*1000)</f>
        <v>  0</v>
      </c>
      <c r="E25" s="102" t="str">
        <f>IF('F-N° Seg Contrat'!E25=0,"  0",'G-Prima Tot x Tip V'!E25/'F-N° Seg Contrat'!E25*1000)</f>
        <v>  0</v>
      </c>
      <c r="F25" s="102">
        <f>IF('F-N° Seg Contrat'!F25=0,"  0",'G-Prima Tot x Tip V'!F25/'F-N° Seg Contrat'!F25*1000)</f>
        <v>35983.06074766355</v>
      </c>
      <c r="G25" s="102" t="str">
        <f>IF('F-N° Seg Contrat'!G25=0,"  0",'G-Prima Tot x Tip V'!G25/'F-N° Seg Contrat'!G25*1000)</f>
        <v>  0</v>
      </c>
      <c r="H25" s="102">
        <f>IF('F-N° Seg Contrat'!H25=0,"  0",'G-Prima Tot x Tip V'!H25/'F-N° Seg Contrat'!H25*1000)</f>
        <v>6048.713235294118</v>
      </c>
      <c r="I25" s="102">
        <f>IF('F-N° Seg Contrat'!I25=0,"  0",'G-Prima Tot x Tip V'!I25/'F-N° Seg Contrat'!I25*1000)</f>
        <v>18044.583044583047</v>
      </c>
    </row>
    <row r="26" spans="1:9" ht="6" customHeight="1">
      <c r="A26" s="49"/>
      <c r="B26" s="25"/>
      <c r="C26" s="25"/>
      <c r="D26" s="25"/>
      <c r="E26" s="25"/>
      <c r="F26" s="25"/>
      <c r="G26" s="25"/>
      <c r="H26" s="25"/>
      <c r="I26" s="25"/>
    </row>
    <row r="27" spans="1:9" ht="12.75" customHeight="1">
      <c r="A27" s="20" t="s">
        <v>13</v>
      </c>
      <c r="B27" s="25">
        <f>IF('F-N° Seg Contrat'!B27=0,"  0",'G-Prima Tot x Tip V'!B27/'F-N° Seg Contrat'!B27*1000)</f>
        <v>6052.39859858231</v>
      </c>
      <c r="C27" s="25">
        <f>IF('F-N° Seg Contrat'!C27=0,"  0",'G-Prima Tot x Tip V'!C27/'F-N° Seg Contrat'!C27*1000)</f>
        <v>8859.042388397918</v>
      </c>
      <c r="D27" s="25">
        <f>IF('F-N° Seg Contrat'!D27=0,"  0",'G-Prima Tot x Tip V'!D27/'F-N° Seg Contrat'!D27*1000)</f>
        <v>20420.120249901433</v>
      </c>
      <c r="E27" s="25">
        <f>IF('F-N° Seg Contrat'!E27=0,"  0",'G-Prima Tot x Tip V'!E27/'F-N° Seg Contrat'!E27*1000)</f>
        <v>50007.99844878569</v>
      </c>
      <c r="F27" s="25">
        <f>IF('F-N° Seg Contrat'!F27=0,"  0",'G-Prima Tot x Tip V'!F27/'F-N° Seg Contrat'!F27*1000)</f>
        <v>37854.78198469595</v>
      </c>
      <c r="G27" s="25">
        <f>IF('F-N° Seg Contrat'!G27=0,"  0",'G-Prima Tot x Tip V'!G27/'F-N° Seg Contrat'!G27*1000)</f>
        <v>21695.125013812296</v>
      </c>
      <c r="H27" s="25">
        <f>IF('F-N° Seg Contrat'!H27=0,"  0",'G-Prima Tot x Tip V'!H27/'F-N° Seg Contrat'!H27*1000)</f>
        <v>7390.124427537695</v>
      </c>
      <c r="I27" s="25">
        <f>IF('F-N° Seg Contrat'!I27=0,"  0",'G-Prima Tot x Tip V'!I27/'F-N° Seg Contrat'!I27*1000)</f>
        <v>9578.897445028368</v>
      </c>
    </row>
    <row r="28" spans="1:9" s="42" customFormat="1" ht="6" customHeight="1">
      <c r="A28" s="100"/>
      <c r="B28" s="107"/>
      <c r="C28" s="107"/>
      <c r="D28" s="107"/>
      <c r="E28" s="107"/>
      <c r="F28" s="107"/>
      <c r="G28" s="107"/>
      <c r="H28" s="107"/>
      <c r="I28" s="107"/>
    </row>
    <row r="29" spans="1:9" ht="14.2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18"/>
      <c r="B31" s="20"/>
      <c r="C31" s="20"/>
      <c r="D31" s="20"/>
      <c r="E31" s="20"/>
      <c r="F31" s="21"/>
      <c r="G31" s="20"/>
      <c r="H31" s="20"/>
      <c r="I31" s="20"/>
    </row>
    <row r="32" spans="1:9" ht="14.25">
      <c r="A32" s="18"/>
      <c r="B32" s="25"/>
      <c r="C32" s="20"/>
      <c r="D32" s="20"/>
      <c r="E32" s="20"/>
      <c r="F32" s="115"/>
      <c r="G32" s="115"/>
      <c r="H32" s="20"/>
      <c r="I32" s="20"/>
    </row>
    <row r="33" spans="2:7" ht="14.25">
      <c r="B33" s="25"/>
      <c r="F33" s="115"/>
      <c r="G33" s="115"/>
    </row>
    <row r="34" spans="2:7" ht="14.25">
      <c r="B34" s="25"/>
      <c r="F34" s="115"/>
      <c r="G34" s="115"/>
    </row>
    <row r="35" spans="2:7" ht="14.25">
      <c r="B35" s="25"/>
      <c r="F35" s="115"/>
      <c r="G35" s="115"/>
    </row>
    <row r="36" spans="2:7" ht="14.25">
      <c r="B36" s="25"/>
      <c r="F36" s="115"/>
      <c r="G36" s="115"/>
    </row>
    <row r="37" spans="2:7" ht="14.25">
      <c r="B37" s="25"/>
      <c r="F37" s="24"/>
      <c r="G37" s="115"/>
    </row>
    <row r="38" spans="2:8" ht="14.25">
      <c r="B38" s="25"/>
      <c r="D38" s="33"/>
      <c r="F38" s="115"/>
      <c r="G38" s="115"/>
      <c r="H38" s="33"/>
    </row>
    <row r="39" spans="2:7" ht="14.25">
      <c r="B39" s="25"/>
      <c r="F39" s="115"/>
      <c r="G39" s="115"/>
    </row>
    <row r="40" spans="2:7" ht="14.25">
      <c r="B40" s="25"/>
      <c r="F40" s="115"/>
      <c r="G40" s="115"/>
    </row>
    <row r="41" spans="2:7" ht="14.25">
      <c r="B41" s="25"/>
      <c r="F41" s="115"/>
      <c r="G41" s="115"/>
    </row>
    <row r="42" spans="2:7" ht="14.25">
      <c r="B42" s="25"/>
      <c r="F42" s="115"/>
      <c r="G42" s="115"/>
    </row>
    <row r="43" spans="2:7" ht="14.25">
      <c r="B43" s="25"/>
      <c r="F43" s="115"/>
      <c r="G43" s="115"/>
    </row>
    <row r="44" spans="2:7" ht="14.25">
      <c r="B44" s="25"/>
      <c r="D44" s="33"/>
      <c r="F44" s="115"/>
      <c r="G44" s="115"/>
    </row>
    <row r="45" spans="2:7" ht="14.25">
      <c r="B45" s="25"/>
      <c r="F45" s="115"/>
      <c r="G45" s="24"/>
    </row>
    <row r="46" spans="2:7" ht="14.25">
      <c r="B46" s="25"/>
      <c r="D46" s="33"/>
      <c r="F46" s="115"/>
      <c r="G46" s="115"/>
    </row>
    <row r="47" ht="14.25">
      <c r="D47" s="33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Mario Valenzuela Cifuentes</cp:lastModifiedBy>
  <cp:lastPrinted>2014-05-05T15:08:12Z</cp:lastPrinted>
  <dcterms:created xsi:type="dcterms:W3CDTF">1998-11-26T15:05:36Z</dcterms:created>
  <dcterms:modified xsi:type="dcterms:W3CDTF">2023-06-02T19:38:54Z</dcterms:modified>
  <cp:category/>
  <cp:version/>
  <cp:contentType/>
  <cp:contentStatus/>
</cp:coreProperties>
</file>