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<sst xmlns="http://schemas.openxmlformats.org/spreadsheetml/2006/main" count="152" uniqueCount="100">
  <si>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</si>
  <si>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</si>
  <si>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</si>
  <si>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</si>
  <si>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</si>
  <si>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</si>
  <si>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</si>
  <si>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</si>
  <si>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</si>
  <si>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</si>
  <si>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</si>
  <si>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</si>
  <si>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</si>
  <si>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</si>
  <si>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</si>
  <si>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</si>
  <si>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</si>
  <si>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</si>
  <si>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</si>
  <si>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</si>
  <si>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</si>
  <si>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</si>
  <si>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</si>
  <si>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</si>
  <si>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</si>
  <si>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</si>
  <si>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</si>
  <si>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</si>
  <si>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</si>
  <si>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</si>
  <si>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</si>
  <si>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</si>
  <si>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</si>
  <si>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</si>
  <si>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</si>
  <si>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</si>
  <si>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</si>
  <si>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</si>
  <si>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</si>
  <si>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</si>
  <si>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</si>
  <si>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</si>
  <si>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</si>
  <si>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</si>
  <si>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</si>
  <si>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</si>
  <si>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</si>
  <si>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</si>
  <si>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</si>
  <si>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</si>
  <si>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</si>
  <si>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</si>
  <si>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</si>
  <si>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</si>
  <si>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</si>
  <si>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</si>
  <si>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</si>
  <si>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</si>
  <si>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</si>
  <si>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</si>
  <si>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</si>
  <si>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</si>
  <si>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</si>
  <si>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</si>
  <si>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</si>
  <si>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</si>
  <si>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</si>
  <si>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</si>
  <si>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</si>
  <si>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</si>
  <si>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</si>
  <si>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</si>
  <si>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</si>
  <si>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</si>
  <si>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</si>
  <si>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</si>
  <si>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</si>
  <si>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</si>
  <si>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</si>
  <si>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</si>
  <si>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</si>
  <si>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</si>
  <si>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</si>
  <si>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</si>
  <si>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</si>
  <si>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</si>
  <si>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</si>
  <si>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</si>
  <si>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</si>
  <si>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</si>
  <si>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SURA</t>
  </si>
  <si>
    <t>Mutual de Seguros</t>
  </si>
  <si>
    <t>BNP PARIBAS CARDIF</t>
  </si>
  <si>
    <t>AIG</t>
  </si>
  <si>
    <t>Cruz Blanca</t>
  </si>
  <si>
    <t>Chubb</t>
  </si>
  <si>
    <t>Suramericana</t>
  </si>
  <si>
    <t>-</t>
  </si>
  <si>
    <t xml:space="preserve">      (entre el 1 de enero y  31 de marzo 2017)</t>
  </si>
  <si>
    <t xml:space="preserve">      (entre el 1 de enero y 31 de marzo de 2017, montos expresados en miles de pesos de marzo de 2017)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</si>
</sst>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  <numFmt numFmtId="225" formatCode="_-* #,##0_-;\-* #,##0_-;_-* &quot;-&quot;??_-;_-@_-"/>
    <numFmt numFmtId="226" formatCode="&quot;$&quot;\ #,##0"/>
  </numFmts>
  <fonts count="53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66666"/>
      <name val="Arial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6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0" applyNumberFormat="1" applyFont="1" applyBorder="1" applyAlignment="1">
      <alignment/>
    </xf>
    <xf numFmtId="38" fontId="1" fillId="0" borderId="13" xfId="50" applyNumberFormat="1" applyFont="1" applyBorder="1" applyAlignment="1">
      <alignment/>
    </xf>
    <xf numFmtId="38" fontId="1" fillId="0" borderId="13" xfId="57" applyNumberFormat="1" applyFont="1" applyBorder="1">
      <alignment/>
      <protection/>
    </xf>
    <xf numFmtId="0" fontId="8" fillId="0" borderId="14" xfId="57" applyFont="1" applyBorder="1">
      <alignment/>
      <protection/>
    </xf>
    <xf numFmtId="221" fontId="1" fillId="0" borderId="15" xfId="50" applyNumberFormat="1" applyFont="1" applyBorder="1" applyAlignment="1">
      <alignment/>
    </xf>
    <xf numFmtId="38" fontId="1" fillId="0" borderId="15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2" xfId="58" applyFont="1" applyBorder="1">
      <alignment/>
      <protection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1" fillId="0" borderId="13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4" xfId="58" applyFont="1" applyBorder="1">
      <alignment/>
      <protection/>
    </xf>
    <xf numFmtId="221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0" fontId="1" fillId="0" borderId="15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2" xfId="52" applyNumberFormat="1" applyFont="1" applyBorder="1" applyAlignment="1">
      <alignment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0" fontId="8" fillId="0" borderId="14" xfId="59" applyFont="1" applyBorder="1">
      <alignment/>
      <protection/>
    </xf>
    <xf numFmtId="221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3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6" xfId="60" applyFont="1" applyBorder="1" applyAlignment="1" quotePrefix="1">
      <alignment horizontal="left"/>
      <protection/>
    </xf>
    <xf numFmtId="0" fontId="6" fillId="0" borderId="17" xfId="60" applyFont="1" applyBorder="1" applyAlignment="1" quotePrefix="1">
      <alignment horizontal="left"/>
      <protection/>
    </xf>
    <xf numFmtId="0" fontId="1" fillId="0" borderId="17" xfId="60" applyFont="1" applyBorder="1">
      <alignment/>
      <protection/>
    </xf>
    <xf numFmtId="0" fontId="1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2" xfId="60" applyFont="1" applyBorder="1">
      <alignment/>
      <protection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38" fontId="1" fillId="0" borderId="13" xfId="60" applyNumberFormat="1" applyFont="1" applyBorder="1" applyAlignment="1">
      <alignment horizontal="right"/>
      <protection/>
    </xf>
    <xf numFmtId="38" fontId="1" fillId="0" borderId="24" xfId="60" applyNumberFormat="1" applyFont="1" applyBorder="1" applyAlignment="1">
      <alignment horizontal="right"/>
      <protection/>
    </xf>
    <xf numFmtId="0" fontId="3" fillId="0" borderId="25" xfId="60" applyFont="1" applyBorder="1">
      <alignment/>
      <protection/>
    </xf>
    <xf numFmtId="0" fontId="8" fillId="0" borderId="14" xfId="60" applyFont="1" applyBorder="1">
      <alignment/>
      <protection/>
    </xf>
    <xf numFmtId="221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38" fontId="1" fillId="0" borderId="15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4" xfId="60" applyFont="1" applyBorder="1">
      <alignment/>
      <protection/>
    </xf>
    <xf numFmtId="38" fontId="1" fillId="0" borderId="15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3" xfId="60" applyNumberFormat="1" applyFont="1" applyBorder="1" applyAlignment="1">
      <alignment horizontal="right"/>
      <protection/>
    </xf>
    <xf numFmtId="0" fontId="1" fillId="0" borderId="14" xfId="60" applyFont="1" applyBorder="1">
      <alignment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8" fontId="3" fillId="0" borderId="24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3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5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7" xfId="57" applyFont="1" applyBorder="1" applyAlignment="1" quotePrefix="1">
      <alignment horizontal="right"/>
      <protection/>
    </xf>
    <xf numFmtId="0" fontId="7" fillId="0" borderId="18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20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2" xfId="57" applyFont="1" applyBorder="1" applyAlignment="1" quotePrefix="1">
      <alignment horizontal="right"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20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30" xfId="58" applyFont="1" applyBorder="1" applyAlignment="1" quotePrefix="1">
      <alignment horizontal="left"/>
      <protection/>
    </xf>
    <xf numFmtId="0" fontId="7" fillId="0" borderId="17" xfId="58" applyFont="1" applyBorder="1" applyAlignment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30" xfId="59" applyFont="1" applyBorder="1">
      <alignment/>
      <protection/>
    </xf>
    <xf numFmtId="0" fontId="7" fillId="0" borderId="30" xfId="59" applyFont="1" applyBorder="1" applyAlignment="1" quotePrefix="1">
      <alignment horizontal="center"/>
      <protection/>
    </xf>
    <xf numFmtId="0" fontId="7" fillId="0" borderId="30" xfId="59" applyFont="1" applyBorder="1" applyAlignment="1">
      <alignment horizontal="center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>
      <alignment horizontal="right"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2" xfId="59" applyFont="1" applyBorder="1">
      <alignment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3" fontId="0" fillId="0" borderId="0" xfId="0" applyNumberFormat="1" applyAlignment="1">
      <alignment/>
    </xf>
    <xf numFmtId="3" fontId="1" fillId="0" borderId="0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0" fillId="0" borderId="0" xfId="0" applyFill="1" applyAlignment="1">
      <alignment/>
    </xf>
    <xf numFmtId="3" fontId="1" fillId="0" borderId="0" xfId="60" applyNumberFormat="1" applyFont="1" applyFill="1">
      <alignment/>
      <protection/>
    </xf>
    <xf numFmtId="3" fontId="4" fillId="0" borderId="0" xfId="53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3" applyNumberFormat="1" applyFont="1" applyBorder="1" applyAlignment="1">
      <alignment horizontal="right"/>
    </xf>
    <xf numFmtId="3" fontId="1" fillId="0" borderId="13" xfId="53" applyNumberFormat="1" applyFont="1" applyBorder="1" applyAlignment="1">
      <alignment/>
    </xf>
    <xf numFmtId="3" fontId="1" fillId="0" borderId="13" xfId="60" applyNumberFormat="1" applyFont="1" applyBorder="1">
      <alignment/>
      <protection/>
    </xf>
    <xf numFmtId="3" fontId="1" fillId="0" borderId="24" xfId="60" applyNumberFormat="1" applyFont="1" applyBorder="1" applyAlignment="1">
      <alignment horizontal="right"/>
      <protection/>
    </xf>
    <xf numFmtId="3" fontId="50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1" fillId="0" borderId="31" xfId="53" applyNumberFormat="1" applyFont="1" applyBorder="1" applyAlignment="1">
      <alignment horizontal="right"/>
    </xf>
    <xf numFmtId="38" fontId="1" fillId="0" borderId="31" xfId="60" applyNumberFormat="1" applyFont="1" applyBorder="1" applyAlignment="1">
      <alignment horizontal="right"/>
      <protection/>
    </xf>
    <xf numFmtId="3" fontId="3" fillId="0" borderId="31" xfId="60" applyNumberFormat="1" applyFont="1" applyBorder="1" applyAlignment="1">
      <alignment horizontal="right"/>
      <protection/>
    </xf>
    <xf numFmtId="38" fontId="1" fillId="0" borderId="32" xfId="60" applyNumberFormat="1" applyFont="1" applyBorder="1" applyAlignment="1">
      <alignment horizontal="right"/>
      <protection/>
    </xf>
    <xf numFmtId="0" fontId="1" fillId="0" borderId="28" xfId="60" applyFont="1" applyBorder="1" applyAlignment="1" quotePrefix="1">
      <alignment horizontal="left"/>
      <protection/>
    </xf>
    <xf numFmtId="0" fontId="4" fillId="0" borderId="33" xfId="60" applyFont="1" applyBorder="1" applyAlignment="1" quotePrefix="1">
      <alignment horizontal="left"/>
      <protection/>
    </xf>
    <xf numFmtId="0" fontId="6" fillId="0" borderId="33" xfId="60" applyFont="1" applyBorder="1" applyAlignment="1" quotePrefix="1">
      <alignment horizontal="left"/>
      <protection/>
    </xf>
    <xf numFmtId="0" fontId="1" fillId="0" borderId="33" xfId="60" applyFont="1" applyBorder="1">
      <alignment/>
      <protection/>
    </xf>
    <xf numFmtId="0" fontId="1" fillId="0" borderId="34" xfId="60" applyFont="1" applyBorder="1">
      <alignment/>
      <protection/>
    </xf>
    <xf numFmtId="0" fontId="1" fillId="0" borderId="35" xfId="60" applyFont="1" applyBorder="1">
      <alignment/>
      <protection/>
    </xf>
    <xf numFmtId="0" fontId="7" fillId="0" borderId="31" xfId="60" applyFont="1" applyBorder="1" applyAlignment="1">
      <alignment horizontal="right"/>
      <protection/>
    </xf>
    <xf numFmtId="0" fontId="1" fillId="0" borderId="36" xfId="60" applyFont="1" applyBorder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3" fillId="0" borderId="0" xfId="52" applyNumberFormat="1" applyFont="1" applyFill="1" applyBorder="1" applyAlignment="1">
      <alignment/>
    </xf>
    <xf numFmtId="3" fontId="3" fillId="0" borderId="11" xfId="59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7" applyFont="1" applyFill="1">
      <alignment/>
      <protection/>
    </xf>
    <xf numFmtId="49" fontId="2" fillId="33" borderId="28" xfId="57" applyNumberFormat="1" applyFont="1" applyFill="1" applyBorder="1" applyAlignment="1">
      <alignment horizontal="left"/>
      <protection/>
    </xf>
    <xf numFmtId="3" fontId="3" fillId="33" borderId="11" xfId="57" applyNumberFormat="1" applyFont="1" applyFill="1" applyBorder="1">
      <alignment/>
      <protection/>
    </xf>
    <xf numFmtId="0" fontId="2" fillId="33" borderId="28" xfId="57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7" applyNumberFormat="1" applyFont="1" applyFill="1" applyBorder="1" applyAlignment="1" quotePrefix="1">
      <alignment horizontal="left"/>
      <protection/>
    </xf>
    <xf numFmtId="3" fontId="3" fillId="33" borderId="0" xfId="59" applyNumberFormat="1" applyFont="1" applyFill="1" applyBorder="1">
      <alignment/>
      <protection/>
    </xf>
    <xf numFmtId="3" fontId="3" fillId="33" borderId="11" xfId="59" applyNumberFormat="1" applyFont="1" applyFill="1" applyBorder="1">
      <alignment/>
      <protection/>
    </xf>
    <xf numFmtId="3" fontId="1" fillId="33" borderId="0" xfId="59" applyNumberFormat="1" applyFont="1" applyFill="1">
      <alignment/>
      <protection/>
    </xf>
    <xf numFmtId="0" fontId="2" fillId="0" borderId="37" xfId="57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7" applyNumberFormat="1" applyFont="1" applyFill="1" applyBorder="1">
      <alignment/>
      <protection/>
    </xf>
    <xf numFmtId="0" fontId="2" fillId="0" borderId="37" xfId="57" applyFont="1" applyFill="1" applyBorder="1" applyAlignment="1" quotePrefix="1">
      <alignment horizontal="left"/>
      <protection/>
    </xf>
    <xf numFmtId="0" fontId="2" fillId="0" borderId="37" xfId="57" applyFont="1" applyFill="1" applyBorder="1">
      <alignment/>
      <protection/>
    </xf>
    <xf numFmtId="0" fontId="1" fillId="0" borderId="0" xfId="57" applyFont="1" applyFill="1">
      <alignment/>
      <protection/>
    </xf>
    <xf numFmtId="225" fontId="0" fillId="0" borderId="0" xfId="0" applyNumberFormat="1" applyFont="1" applyBorder="1" applyAlignment="1">
      <alignment/>
    </xf>
    <xf numFmtId="0" fontId="8" fillId="0" borderId="0" xfId="59" applyFont="1" applyBorder="1">
      <alignment/>
      <protection/>
    </xf>
    <xf numFmtId="221" fontId="1" fillId="0" borderId="0" xfId="52" applyNumberFormat="1" applyFont="1" applyBorder="1" applyAlignment="1">
      <alignment/>
    </xf>
    <xf numFmtId="38" fontId="1" fillId="0" borderId="0" xfId="59" applyNumberFormat="1" applyFont="1" applyBorder="1">
      <alignment/>
      <protection/>
    </xf>
    <xf numFmtId="0" fontId="3" fillId="0" borderId="0" xfId="59" applyFont="1" applyBorder="1">
      <alignment/>
      <protection/>
    </xf>
    <xf numFmtId="0" fontId="1" fillId="0" borderId="0" xfId="59" applyFont="1" applyBorder="1">
      <alignment/>
      <protection/>
    </xf>
    <xf numFmtId="17" fontId="1" fillId="0" borderId="0" xfId="60" applyNumberFormat="1" applyFont="1">
      <alignment/>
      <protection/>
    </xf>
    <xf numFmtId="0" fontId="2" fillId="0" borderId="28" xfId="57" applyNumberFormat="1" applyFont="1" applyFill="1" applyBorder="1" applyAlignment="1" quotePrefix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52" fillId="0" borderId="14" xfId="59" applyFont="1" applyBorder="1">
      <alignment/>
      <protection/>
    </xf>
    <xf numFmtId="221" fontId="1" fillId="0" borderId="33" xfId="52" applyNumberFormat="1" applyFont="1" applyBorder="1" applyAlignment="1">
      <alignment/>
    </xf>
    <xf numFmtId="38" fontId="1" fillId="0" borderId="33" xfId="59" applyNumberFormat="1" applyFont="1" applyBorder="1">
      <alignment/>
      <protection/>
    </xf>
    <xf numFmtId="0" fontId="3" fillId="0" borderId="33" xfId="59" applyFont="1" applyBorder="1">
      <alignment/>
      <protection/>
    </xf>
    <xf numFmtId="0" fontId="1" fillId="0" borderId="33" xfId="59" applyFont="1" applyBorder="1">
      <alignment/>
      <protection/>
    </xf>
    <xf numFmtId="0" fontId="3" fillId="0" borderId="39" xfId="59" applyFont="1" applyBorder="1">
      <alignment/>
      <protection/>
    </xf>
    <xf numFmtId="3" fontId="4" fillId="0" borderId="40" xfId="53" applyNumberFormat="1" applyFont="1" applyBorder="1" applyAlignment="1">
      <alignment horizontal="right"/>
    </xf>
    <xf numFmtId="3" fontId="51" fillId="0" borderId="41" xfId="53" applyNumberFormat="1" applyFont="1" applyBorder="1" applyAlignment="1">
      <alignment horizontal="right"/>
    </xf>
    <xf numFmtId="225" fontId="0" fillId="0" borderId="0" xfId="0" applyNumberFormat="1" applyFont="1" applyBorder="1" applyAlignment="1">
      <alignment horizontal="right"/>
    </xf>
    <xf numFmtId="3" fontId="1" fillId="0" borderId="0" xfId="60" applyNumberFormat="1" applyFont="1" applyAlignment="1">
      <alignment horizontal="right"/>
      <protection/>
    </xf>
    <xf numFmtId="0" fontId="7" fillId="0" borderId="30" xfId="59" applyFont="1" applyBorder="1" applyAlignment="1" quotePrefix="1">
      <alignment horizontal="center"/>
      <protection/>
    </xf>
    <xf numFmtId="0" fontId="7" fillId="0" borderId="30" xfId="59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4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90" customWidth="1"/>
    <col min="6" max="16384" width="11.421875" style="13" customWidth="1"/>
  </cols>
  <sheetData>
    <row r="1" ht="12.75">
      <c r="A1" s="12"/>
    </row>
    <row r="2" ht="12.75">
      <c r="A2" s="12"/>
    </row>
    <row r="3" spans="1:5" ht="12.75">
      <c r="A3" s="89" t="s">
        <v>62</v>
      </c>
      <c r="B3" s="14"/>
      <c r="C3" s="14"/>
      <c r="D3" s="14"/>
      <c r="E3" s="91"/>
    </row>
    <row r="5" ht="12.75">
      <c r="A5" s="113" t="s">
        <v>63</v>
      </c>
    </row>
    <row r="6" spans="1:2" ht="12.75" customHeight="1">
      <c r="A6" s="110" t="s">
        <v>98</v>
      </c>
      <c r="B6" s="15"/>
    </row>
    <row r="7" spans="1:5" ht="12.75" customHeight="1">
      <c r="A7" s="126"/>
      <c r="B7" s="127" t="s">
        <v>47</v>
      </c>
      <c r="C7" s="127" t="s">
        <v>47</v>
      </c>
      <c r="D7" s="127" t="s">
        <v>47</v>
      </c>
      <c r="E7" s="128" t="s">
        <v>64</v>
      </c>
    </row>
    <row r="8" spans="1:5" ht="12.75" customHeight="1">
      <c r="A8" s="129" t="s">
        <v>1</v>
      </c>
      <c r="B8" s="130" t="s">
        <v>65</v>
      </c>
      <c r="C8" s="131" t="s">
        <v>23</v>
      </c>
      <c r="D8" s="130" t="s">
        <v>66</v>
      </c>
      <c r="E8" s="132" t="s">
        <v>67</v>
      </c>
    </row>
    <row r="9" spans="1:5" ht="12.75">
      <c r="A9" s="133"/>
      <c r="B9" s="134" t="s">
        <v>68</v>
      </c>
      <c r="C9" s="134" t="s">
        <v>69</v>
      </c>
      <c r="D9" s="134" t="s">
        <v>70</v>
      </c>
      <c r="E9" s="135" t="s">
        <v>71</v>
      </c>
    </row>
    <row r="10" spans="1:5" s="200" customFormat="1" ht="12.75">
      <c r="A10" s="209" t="s">
        <v>93</v>
      </c>
      <c r="B10" s="210">
        <v>0</v>
      </c>
      <c r="C10" s="210">
        <v>0</v>
      </c>
      <c r="D10" s="88">
        <v>1</v>
      </c>
      <c r="E10" s="211">
        <f aca="true" t="shared" si="0" ref="E10:E16">SUM(B10:D10)</f>
        <v>1</v>
      </c>
    </row>
    <row r="11" spans="1:5" s="200" customFormat="1" ht="12.75">
      <c r="A11" s="209" t="s">
        <v>86</v>
      </c>
      <c r="B11" s="210">
        <v>0</v>
      </c>
      <c r="C11" s="210">
        <v>0</v>
      </c>
      <c r="D11" s="88">
        <v>1657</v>
      </c>
      <c r="E11" s="211">
        <f t="shared" si="0"/>
        <v>1657</v>
      </c>
    </row>
    <row r="12" spans="1:5" s="200" customFormat="1" ht="12.75">
      <c r="A12" s="209" t="s">
        <v>92</v>
      </c>
      <c r="B12" s="210">
        <v>49</v>
      </c>
      <c r="C12" s="210">
        <v>39</v>
      </c>
      <c r="D12" s="88">
        <v>693</v>
      </c>
      <c r="E12" s="211">
        <f t="shared" si="0"/>
        <v>781</v>
      </c>
    </row>
    <row r="13" spans="1:5" s="200" customFormat="1" ht="12.75">
      <c r="A13" s="209" t="s">
        <v>9</v>
      </c>
      <c r="B13" s="210">
        <v>0</v>
      </c>
      <c r="C13" s="210">
        <v>0</v>
      </c>
      <c r="D13" s="88">
        <v>110</v>
      </c>
      <c r="E13" s="211">
        <f t="shared" si="0"/>
        <v>110</v>
      </c>
    </row>
    <row r="14" spans="1:5" s="200" customFormat="1" ht="12.75">
      <c r="A14" s="209" t="s">
        <v>95</v>
      </c>
      <c r="B14" s="88">
        <v>0</v>
      </c>
      <c r="C14" s="88">
        <v>0</v>
      </c>
      <c r="D14" s="88">
        <v>68</v>
      </c>
      <c r="E14" s="211">
        <f t="shared" si="0"/>
        <v>68</v>
      </c>
    </row>
    <row r="15" spans="1:5" s="200" customFormat="1" ht="12.75">
      <c r="A15" s="212" t="s">
        <v>82</v>
      </c>
      <c r="B15" s="88">
        <v>0</v>
      </c>
      <c r="C15" s="88">
        <v>0</v>
      </c>
      <c r="D15" s="88">
        <v>150</v>
      </c>
      <c r="E15" s="211">
        <f>SUM(B15:D15)</f>
        <v>150</v>
      </c>
    </row>
    <row r="16" spans="1:5" s="200" customFormat="1" ht="12.75">
      <c r="A16" s="212" t="s">
        <v>94</v>
      </c>
      <c r="B16" s="88">
        <v>0</v>
      </c>
      <c r="C16" s="88">
        <v>107</v>
      </c>
      <c r="D16" s="88">
        <v>857</v>
      </c>
      <c r="E16" s="211">
        <f t="shared" si="0"/>
        <v>964</v>
      </c>
    </row>
    <row r="17" spans="1:5" s="200" customFormat="1" ht="12.75">
      <c r="A17" s="209" t="s">
        <v>88</v>
      </c>
      <c r="B17" s="88">
        <v>0</v>
      </c>
      <c r="C17" s="88">
        <v>0</v>
      </c>
      <c r="D17" s="88">
        <v>957</v>
      </c>
      <c r="E17" s="211">
        <f aca="true" t="shared" si="1" ref="E17:E24">SUM(B17:D17)</f>
        <v>957</v>
      </c>
    </row>
    <row r="18" spans="1:5" s="200" customFormat="1" ht="12.75">
      <c r="A18" s="209" t="s">
        <v>87</v>
      </c>
      <c r="B18" s="88">
        <v>0</v>
      </c>
      <c r="C18" s="88">
        <v>0</v>
      </c>
      <c r="D18" s="88">
        <v>3</v>
      </c>
      <c r="E18" s="211">
        <f t="shared" si="1"/>
        <v>3</v>
      </c>
    </row>
    <row r="19" spans="1:5" s="200" customFormat="1" ht="12.75">
      <c r="A19" s="213" t="s">
        <v>83</v>
      </c>
      <c r="B19" s="88">
        <v>39</v>
      </c>
      <c r="C19" s="88">
        <v>0</v>
      </c>
      <c r="D19" s="88">
        <v>812</v>
      </c>
      <c r="E19" s="211">
        <f t="shared" si="1"/>
        <v>851</v>
      </c>
    </row>
    <row r="20" spans="1:5" s="200" customFormat="1" ht="12.75">
      <c r="A20" s="213" t="s">
        <v>91</v>
      </c>
      <c r="B20" s="88">
        <v>9</v>
      </c>
      <c r="C20" s="88">
        <v>0</v>
      </c>
      <c r="D20" s="88">
        <v>83</v>
      </c>
      <c r="E20" s="211">
        <f t="shared" si="1"/>
        <v>92</v>
      </c>
    </row>
    <row r="21" spans="1:5" s="200" customFormat="1" ht="12.75">
      <c r="A21" s="209" t="s">
        <v>10</v>
      </c>
      <c r="B21" s="88">
        <v>0</v>
      </c>
      <c r="C21" s="88">
        <v>38</v>
      </c>
      <c r="D21" s="88">
        <v>134</v>
      </c>
      <c r="E21" s="211">
        <f t="shared" si="1"/>
        <v>172</v>
      </c>
    </row>
    <row r="22" spans="1:5" s="214" customFormat="1" ht="12.75">
      <c r="A22" s="209" t="s">
        <v>96</v>
      </c>
      <c r="B22" s="88">
        <v>0</v>
      </c>
      <c r="C22" s="88">
        <v>0</v>
      </c>
      <c r="D22" s="88">
        <v>416</v>
      </c>
      <c r="E22" s="211">
        <f t="shared" si="1"/>
        <v>416</v>
      </c>
    </row>
    <row r="23" spans="1:5" s="200" customFormat="1" ht="12.75">
      <c r="A23" s="213" t="s">
        <v>90</v>
      </c>
      <c r="B23" s="88">
        <v>0</v>
      </c>
      <c r="C23" s="88">
        <v>0</v>
      </c>
      <c r="D23" s="88">
        <v>0</v>
      </c>
      <c r="E23" s="211">
        <f t="shared" si="1"/>
        <v>0</v>
      </c>
    </row>
    <row r="24" spans="1:5" ht="12.75" customHeight="1">
      <c r="A24" s="209" t="s">
        <v>89</v>
      </c>
      <c r="B24" s="88">
        <v>0</v>
      </c>
      <c r="C24" s="88">
        <v>0</v>
      </c>
      <c r="D24" s="88">
        <v>197</v>
      </c>
      <c r="E24" s="211">
        <f t="shared" si="1"/>
        <v>197</v>
      </c>
    </row>
    <row r="25" spans="1:5" ht="12.75" customHeight="1">
      <c r="A25" s="18"/>
      <c r="B25" s="19"/>
      <c r="C25" s="20"/>
      <c r="D25" s="20"/>
      <c r="E25" s="92"/>
    </row>
    <row r="26" spans="1:5" ht="12.75" customHeight="1">
      <c r="A26" s="116" t="s">
        <v>11</v>
      </c>
      <c r="B26" s="117">
        <f>SUM(B10:B24)</f>
        <v>97</v>
      </c>
      <c r="C26" s="117">
        <f>SUM(C10:C24)</f>
        <v>184</v>
      </c>
      <c r="D26" s="117">
        <f>SUM(D10:D24)</f>
        <v>6138</v>
      </c>
      <c r="E26" s="10">
        <f>SUM(E10:E24)</f>
        <v>6419</v>
      </c>
    </row>
    <row r="27" spans="1:5" ht="12.75" customHeight="1">
      <c r="A27" s="21"/>
      <c r="B27" s="22"/>
      <c r="C27" s="23"/>
      <c r="D27" s="23"/>
      <c r="E27" s="93"/>
    </row>
    <row r="28" spans="2:5" ht="12.75" customHeight="1">
      <c r="B28" s="24"/>
      <c r="C28" s="16"/>
      <c r="D28" s="16"/>
      <c r="E28" s="94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9" t="s">
        <v>62</v>
      </c>
    </row>
    <row r="4" spans="1:5" ht="12.75">
      <c r="A4" s="12"/>
      <c r="B4" s="13"/>
      <c r="C4" s="13"/>
      <c r="D4" s="13"/>
      <c r="E4" s="90"/>
    </row>
    <row r="5" spans="1:5" ht="12.75">
      <c r="A5" s="113" t="s">
        <v>72</v>
      </c>
      <c r="B5" s="13"/>
      <c r="C5" s="13"/>
      <c r="D5" s="13"/>
      <c r="E5" s="90"/>
    </row>
    <row r="6" spans="1:5" ht="12.75">
      <c r="A6" s="110" t="str">
        <f>'A-N° Sinies Denun'!A6</f>
        <v>      (entre el 1 de enero y  31 de marzo 2017)</v>
      </c>
      <c r="B6" s="96"/>
      <c r="C6" s="13"/>
      <c r="D6" s="13"/>
      <c r="E6" s="90"/>
    </row>
    <row r="7" spans="1:5" ht="12.75">
      <c r="A7" s="126"/>
      <c r="B7" s="127" t="s">
        <v>47</v>
      </c>
      <c r="C7" s="127" t="s">
        <v>47</v>
      </c>
      <c r="D7" s="127" t="s">
        <v>47</v>
      </c>
      <c r="E7" s="128" t="s">
        <v>35</v>
      </c>
    </row>
    <row r="8" spans="1:5" ht="12.75">
      <c r="A8" s="129" t="s">
        <v>1</v>
      </c>
      <c r="B8" s="130" t="s">
        <v>51</v>
      </c>
      <c r="C8" s="131" t="s">
        <v>73</v>
      </c>
      <c r="D8" s="130" t="s">
        <v>52</v>
      </c>
      <c r="E8" s="136"/>
    </row>
    <row r="9" spans="1:5" ht="12.75">
      <c r="A9" s="133"/>
      <c r="B9" s="134" t="s">
        <v>74</v>
      </c>
      <c r="C9" s="134" t="s">
        <v>75</v>
      </c>
      <c r="D9" s="134" t="s">
        <v>76</v>
      </c>
      <c r="E9" s="135" t="s">
        <v>77</v>
      </c>
    </row>
    <row r="10" spans="1:5" ht="12.75">
      <c r="A10" s="201" t="str">
        <f>'A-N° Sinies Denun'!A10</f>
        <v>AIG</v>
      </c>
      <c r="B10" s="199">
        <v>1</v>
      </c>
      <c r="C10" s="199">
        <v>0</v>
      </c>
      <c r="D10" s="199">
        <v>0</v>
      </c>
      <c r="E10" s="202">
        <f aca="true" t="shared" si="0" ref="E10:E24">SUM(B10:D10)</f>
        <v>1</v>
      </c>
    </row>
    <row r="11" spans="1:5" ht="12.75">
      <c r="A11" s="201" t="str">
        <f>'A-N° Sinies Denun'!A11</f>
        <v>Bci</v>
      </c>
      <c r="B11" s="199">
        <v>199</v>
      </c>
      <c r="C11" s="199">
        <v>1228</v>
      </c>
      <c r="D11" s="199">
        <v>230</v>
      </c>
      <c r="E11" s="202">
        <f t="shared" si="0"/>
        <v>1657</v>
      </c>
    </row>
    <row r="12" spans="1:5" ht="12.75">
      <c r="A12" s="201" t="str">
        <f>'A-N° Sinies Denun'!A12</f>
        <v>BNP PARIBAS CARDIF</v>
      </c>
      <c r="B12" s="199">
        <v>544</v>
      </c>
      <c r="C12" s="199">
        <v>0</v>
      </c>
      <c r="D12" s="199">
        <v>149</v>
      </c>
      <c r="E12" s="202">
        <f t="shared" si="0"/>
        <v>693</v>
      </c>
    </row>
    <row r="13" spans="1:5" ht="12.75">
      <c r="A13" s="201" t="str">
        <f>'A-N° Sinies Denun'!A13</f>
        <v>Chilena Consolidada</v>
      </c>
      <c r="B13" s="199">
        <v>14</v>
      </c>
      <c r="C13" s="199">
        <v>86</v>
      </c>
      <c r="D13" s="199">
        <v>10</v>
      </c>
      <c r="E13" s="202">
        <f t="shared" si="0"/>
        <v>110</v>
      </c>
    </row>
    <row r="14" spans="1:5" ht="12.75">
      <c r="A14" s="201" t="str">
        <f>'A-N° Sinies Denun'!A14</f>
        <v>Chubb</v>
      </c>
      <c r="B14" s="199">
        <v>48</v>
      </c>
      <c r="C14" s="199">
        <v>0</v>
      </c>
      <c r="D14" s="199">
        <v>20</v>
      </c>
      <c r="E14" s="202">
        <f>SUM(B14:D14)</f>
        <v>68</v>
      </c>
    </row>
    <row r="15" spans="1:5" ht="12.75">
      <c r="A15" s="201" t="str">
        <f>'A-N° Sinies Denun'!A15</f>
        <v>Consorcio Nacional</v>
      </c>
      <c r="B15" s="199">
        <v>4</v>
      </c>
      <c r="C15" s="199">
        <v>111</v>
      </c>
      <c r="D15" s="199">
        <v>35</v>
      </c>
      <c r="E15" s="202">
        <f>SUM(B15:D15)</f>
        <v>150</v>
      </c>
    </row>
    <row r="16" spans="1:5" ht="12.75">
      <c r="A16" s="201" t="str">
        <f>'A-N° Sinies Denun'!A16</f>
        <v>Cruz Blanca</v>
      </c>
      <c r="B16" s="199">
        <v>857</v>
      </c>
      <c r="C16" s="199">
        <v>0</v>
      </c>
      <c r="D16" s="199">
        <v>0</v>
      </c>
      <c r="E16" s="202">
        <f t="shared" si="0"/>
        <v>857</v>
      </c>
    </row>
    <row r="17" spans="1:5" ht="12.75">
      <c r="A17" s="201" t="str">
        <f>'A-N° Sinies Denun'!A17</f>
        <v>HDI</v>
      </c>
      <c r="B17" s="199">
        <v>530</v>
      </c>
      <c r="C17" s="199">
        <v>5</v>
      </c>
      <c r="D17" s="199">
        <v>422</v>
      </c>
      <c r="E17" s="202">
        <f t="shared" si="0"/>
        <v>957</v>
      </c>
    </row>
    <row r="18" spans="1:5" ht="12.75">
      <c r="A18" s="201" t="str">
        <f>'A-N° Sinies Denun'!A18</f>
        <v>Liberty</v>
      </c>
      <c r="B18" s="199">
        <v>0</v>
      </c>
      <c r="C18" s="199">
        <v>3</v>
      </c>
      <c r="D18" s="199">
        <v>0</v>
      </c>
      <c r="E18" s="202">
        <f>SUM(B18:D18)</f>
        <v>3</v>
      </c>
    </row>
    <row r="19" spans="1:5" ht="12.75">
      <c r="A19" s="201" t="str">
        <f>'A-N° Sinies Denun'!A19</f>
        <v>Mapfre</v>
      </c>
      <c r="B19" s="199">
        <v>117</v>
      </c>
      <c r="C19" s="199">
        <v>343</v>
      </c>
      <c r="D19" s="199">
        <v>352</v>
      </c>
      <c r="E19" s="202">
        <f t="shared" si="0"/>
        <v>812</v>
      </c>
    </row>
    <row r="20" spans="1:5" ht="12.75">
      <c r="A20" s="201" t="str">
        <f>'A-N° Sinies Denun'!A20</f>
        <v>Mutual de Seguros</v>
      </c>
      <c r="B20" s="199">
        <v>73</v>
      </c>
      <c r="C20" s="199">
        <v>0</v>
      </c>
      <c r="D20" s="199">
        <v>10</v>
      </c>
      <c r="E20" s="202">
        <f t="shared" si="0"/>
        <v>83</v>
      </c>
    </row>
    <row r="21" spans="1:5" ht="12.75">
      <c r="A21" s="201" t="str">
        <f>'A-N° Sinies Denun'!A21</f>
        <v>Renta Nacional</v>
      </c>
      <c r="B21" s="199">
        <v>48</v>
      </c>
      <c r="C21" s="199">
        <v>86</v>
      </c>
      <c r="D21" s="199">
        <v>0</v>
      </c>
      <c r="E21" s="202">
        <f t="shared" si="0"/>
        <v>134</v>
      </c>
    </row>
    <row r="22" spans="1:5" ht="12.75">
      <c r="A22" s="201" t="str">
        <f>'A-N° Sinies Denun'!A22</f>
        <v>Suramericana</v>
      </c>
      <c r="B22" s="199">
        <v>29</v>
      </c>
      <c r="C22" s="199">
        <v>345</v>
      </c>
      <c r="D22" s="199">
        <v>42</v>
      </c>
      <c r="E22" s="202">
        <f>SUM(B22:D22)</f>
        <v>416</v>
      </c>
    </row>
    <row r="23" spans="1:5" ht="12.75">
      <c r="A23" s="201" t="str">
        <f>'A-N° Sinies Denun'!A23</f>
        <v>SURA</v>
      </c>
      <c r="B23" s="199">
        <v>0</v>
      </c>
      <c r="C23" s="199">
        <v>0</v>
      </c>
      <c r="D23" s="199">
        <v>0</v>
      </c>
      <c r="E23" s="202">
        <f t="shared" si="0"/>
        <v>0</v>
      </c>
    </row>
    <row r="24" spans="1:5" ht="12.75">
      <c r="A24" s="109" t="str">
        <f>'A-N° Sinies Denun'!A24</f>
        <v>Zenit</v>
      </c>
      <c r="B24" s="17">
        <v>14</v>
      </c>
      <c r="C24" s="17">
        <v>0</v>
      </c>
      <c r="D24" s="17">
        <v>183</v>
      </c>
      <c r="E24" s="95">
        <f t="shared" si="0"/>
        <v>197</v>
      </c>
    </row>
    <row r="25" spans="1:5" ht="12.75">
      <c r="A25" s="18"/>
      <c r="B25" s="19"/>
      <c r="C25" s="20"/>
      <c r="D25" s="20"/>
      <c r="E25" s="92"/>
    </row>
    <row r="26" spans="1:5" ht="12.75">
      <c r="A26" s="116" t="s">
        <v>11</v>
      </c>
      <c r="B26" s="117">
        <f>SUM(B10:B24)</f>
        <v>2478</v>
      </c>
      <c r="C26" s="118">
        <f>SUM(C10:C24)</f>
        <v>2207</v>
      </c>
      <c r="D26" s="118">
        <f>SUM(D10:D24)</f>
        <v>1453</v>
      </c>
      <c r="E26" s="1">
        <f>SUM(E10:E24)</f>
        <v>6138</v>
      </c>
    </row>
    <row r="27" spans="1:5" ht="15.75">
      <c r="A27" s="21"/>
      <c r="B27" s="22"/>
      <c r="C27" s="23"/>
      <c r="D27" s="23"/>
      <c r="E27" s="93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8" customWidth="1"/>
    <col min="8" max="16384" width="11.421875" style="26" customWidth="1"/>
  </cols>
  <sheetData>
    <row r="1" ht="12.75">
      <c r="A1" s="25"/>
    </row>
    <row r="3" ht="12.75">
      <c r="A3" s="89" t="s">
        <v>62</v>
      </c>
    </row>
    <row r="4" ht="12.75">
      <c r="A4" s="25"/>
    </row>
    <row r="5" ht="12.75">
      <c r="A5" s="114" t="s">
        <v>15</v>
      </c>
    </row>
    <row r="6" spans="1:2" ht="12.75">
      <c r="A6" s="111" t="str">
        <f>'A-N° Sinies Denun'!$A$6</f>
        <v>      (entre el 1 de enero y  31 de marzo 2017)</v>
      </c>
      <c r="B6" s="97"/>
    </row>
    <row r="7" spans="1:7" ht="12.75">
      <c r="A7" s="137"/>
      <c r="B7" s="138" t="s">
        <v>16</v>
      </c>
      <c r="C7" s="139" t="s">
        <v>81</v>
      </c>
      <c r="D7" s="139"/>
      <c r="E7" s="138" t="s">
        <v>17</v>
      </c>
      <c r="F7" s="140" t="s">
        <v>18</v>
      </c>
      <c r="G7" s="141" t="s">
        <v>19</v>
      </c>
    </row>
    <row r="8" spans="1:7" ht="12.75">
      <c r="A8" s="142" t="s">
        <v>1</v>
      </c>
      <c r="B8" s="143"/>
      <c r="C8" s="144" t="s">
        <v>20</v>
      </c>
      <c r="D8" s="143" t="s">
        <v>21</v>
      </c>
      <c r="E8" s="143" t="s">
        <v>22</v>
      </c>
      <c r="F8" s="143" t="s">
        <v>23</v>
      </c>
      <c r="G8" s="145" t="s">
        <v>24</v>
      </c>
    </row>
    <row r="9" spans="1:7" ht="12.75">
      <c r="A9" s="146"/>
      <c r="B9" s="147" t="s">
        <v>25</v>
      </c>
      <c r="C9" s="147" t="s">
        <v>26</v>
      </c>
      <c r="D9" s="147" t="s">
        <v>27</v>
      </c>
      <c r="E9" s="147" t="s">
        <v>28</v>
      </c>
      <c r="F9" s="147" t="s">
        <v>29</v>
      </c>
      <c r="G9" s="148" t="s">
        <v>30</v>
      </c>
    </row>
    <row r="10" spans="1:7" ht="12.75">
      <c r="A10" s="203" t="str">
        <f>'A-N° Sinies Denun'!A10</f>
        <v>AIG</v>
      </c>
      <c r="B10" s="198">
        <v>0</v>
      </c>
      <c r="C10" s="198">
        <v>0</v>
      </c>
      <c r="D10" s="198">
        <v>0</v>
      </c>
      <c r="E10" s="199">
        <v>1</v>
      </c>
      <c r="F10" s="198">
        <v>0</v>
      </c>
      <c r="G10" s="204">
        <f aca="true" t="shared" si="0" ref="G10:G24">SUM(B10:F10)</f>
        <v>1</v>
      </c>
    </row>
    <row r="11" spans="1:7" ht="12.75">
      <c r="A11" s="203" t="str">
        <f>'A-N° Sinies Denun'!A11</f>
        <v>Bci</v>
      </c>
      <c r="B11" s="198">
        <v>88</v>
      </c>
      <c r="C11" s="198">
        <v>2</v>
      </c>
      <c r="D11" s="198">
        <v>0</v>
      </c>
      <c r="E11" s="199">
        <v>3166</v>
      </c>
      <c r="F11" s="198">
        <v>0</v>
      </c>
      <c r="G11" s="204">
        <f t="shared" si="0"/>
        <v>3256</v>
      </c>
    </row>
    <row r="12" spans="1:7" ht="12.75">
      <c r="A12" s="203" t="str">
        <f>'A-N° Sinies Denun'!A12</f>
        <v>BNP PARIBAS CARDIF</v>
      </c>
      <c r="B12" s="198">
        <v>17</v>
      </c>
      <c r="C12" s="198">
        <v>0</v>
      </c>
      <c r="D12" s="198">
        <v>0</v>
      </c>
      <c r="E12" s="199">
        <v>595</v>
      </c>
      <c r="F12" s="198">
        <v>188</v>
      </c>
      <c r="G12" s="204">
        <f t="shared" si="0"/>
        <v>800</v>
      </c>
    </row>
    <row r="13" spans="1:7" ht="12.75">
      <c r="A13" s="203" t="str">
        <f>'A-N° Sinies Denun'!A13</f>
        <v>Chilena Consolidada</v>
      </c>
      <c r="B13" s="198">
        <v>3</v>
      </c>
      <c r="C13" s="198">
        <v>0</v>
      </c>
      <c r="D13" s="198">
        <v>0</v>
      </c>
      <c r="E13" s="199">
        <v>133</v>
      </c>
      <c r="F13" s="198">
        <v>0</v>
      </c>
      <c r="G13" s="204">
        <f t="shared" si="0"/>
        <v>136</v>
      </c>
    </row>
    <row r="14" spans="1:7" ht="12.75">
      <c r="A14" s="203" t="s">
        <v>95</v>
      </c>
      <c r="B14" s="198">
        <v>0</v>
      </c>
      <c r="C14" s="198">
        <v>0</v>
      </c>
      <c r="D14" s="198">
        <v>68</v>
      </c>
      <c r="E14" s="199">
        <v>0</v>
      </c>
      <c r="F14" s="198">
        <v>0</v>
      </c>
      <c r="G14" s="204">
        <f t="shared" si="0"/>
        <v>68</v>
      </c>
    </row>
    <row r="15" spans="1:7" ht="12.75">
      <c r="A15" s="203" t="str">
        <f>'A-N° Sinies Denun'!A15</f>
        <v>Consorcio Nacional</v>
      </c>
      <c r="B15" s="198">
        <v>33</v>
      </c>
      <c r="C15" s="198">
        <v>0</v>
      </c>
      <c r="D15" s="198">
        <v>0</v>
      </c>
      <c r="E15" s="199">
        <v>948</v>
      </c>
      <c r="F15" s="198">
        <v>0</v>
      </c>
      <c r="G15" s="204">
        <f t="shared" si="0"/>
        <v>981</v>
      </c>
    </row>
    <row r="16" spans="1:7" ht="12.75">
      <c r="A16" s="203" t="str">
        <f>'A-N° Sinies Denun'!A16</f>
        <v>Cruz Blanca</v>
      </c>
      <c r="B16" s="198">
        <v>38</v>
      </c>
      <c r="C16" s="198">
        <v>0</v>
      </c>
      <c r="D16" s="198">
        <v>0</v>
      </c>
      <c r="E16" s="199">
        <v>819</v>
      </c>
      <c r="F16" s="198">
        <v>107</v>
      </c>
      <c r="G16" s="204">
        <f t="shared" si="0"/>
        <v>964</v>
      </c>
    </row>
    <row r="17" spans="1:7" ht="12.75">
      <c r="A17" s="203" t="str">
        <f>'A-N° Sinies Denun'!A17</f>
        <v>HDI</v>
      </c>
      <c r="B17" s="198">
        <v>67</v>
      </c>
      <c r="C17" s="198">
        <v>3</v>
      </c>
      <c r="D17" s="198">
        <v>5</v>
      </c>
      <c r="E17" s="199">
        <v>1343</v>
      </c>
      <c r="F17" s="198">
        <v>0</v>
      </c>
      <c r="G17" s="204">
        <f t="shared" si="0"/>
        <v>1418</v>
      </c>
    </row>
    <row r="18" spans="1:7" ht="12.75">
      <c r="A18" s="203" t="str">
        <f>'A-N° Sinies Denun'!A18</f>
        <v>Liberty</v>
      </c>
      <c r="B18" s="198">
        <v>0</v>
      </c>
      <c r="C18" s="198">
        <v>0</v>
      </c>
      <c r="D18" s="198">
        <v>0</v>
      </c>
      <c r="E18" s="199">
        <v>1</v>
      </c>
      <c r="F18" s="198">
        <v>0</v>
      </c>
      <c r="G18" s="204">
        <f t="shared" si="0"/>
        <v>1</v>
      </c>
    </row>
    <row r="19" spans="1:7" ht="12.75">
      <c r="A19" s="203" t="str">
        <f>'A-N° Sinies Denun'!A19</f>
        <v>Mapfre</v>
      </c>
      <c r="B19" s="198">
        <v>151</v>
      </c>
      <c r="C19" s="198">
        <v>7</v>
      </c>
      <c r="D19" s="198">
        <v>4</v>
      </c>
      <c r="E19" s="199">
        <v>1008</v>
      </c>
      <c r="F19" s="198">
        <v>0</v>
      </c>
      <c r="G19" s="204">
        <f t="shared" si="0"/>
        <v>1170</v>
      </c>
    </row>
    <row r="20" spans="1:7" ht="12.75">
      <c r="A20" s="203" t="str">
        <f>'A-N° Sinies Denun'!A20</f>
        <v>Mutual de Seguros</v>
      </c>
      <c r="B20" s="198">
        <v>5</v>
      </c>
      <c r="C20" s="198">
        <v>1</v>
      </c>
      <c r="D20" s="198">
        <v>0</v>
      </c>
      <c r="E20" s="199">
        <v>60</v>
      </c>
      <c r="F20" s="198">
        <v>0</v>
      </c>
      <c r="G20" s="204">
        <f t="shared" si="0"/>
        <v>66</v>
      </c>
    </row>
    <row r="21" spans="1:7" ht="12.75">
      <c r="A21" s="203" t="str">
        <f>'A-N° Sinies Denun'!A21</f>
        <v>Renta Nacional</v>
      </c>
      <c r="B21" s="198">
        <v>11</v>
      </c>
      <c r="C21" s="198">
        <v>0</v>
      </c>
      <c r="D21" s="198">
        <v>0</v>
      </c>
      <c r="E21" s="199">
        <v>190</v>
      </c>
      <c r="F21" s="198">
        <v>44</v>
      </c>
      <c r="G21" s="204">
        <f t="shared" si="0"/>
        <v>245</v>
      </c>
    </row>
    <row r="22" spans="1:7" ht="12.75">
      <c r="A22" s="203" t="str">
        <f>'A-N° Sinies Denun'!A22</f>
        <v>Suramericana</v>
      </c>
      <c r="B22" s="198">
        <v>29</v>
      </c>
      <c r="C22" s="198">
        <v>0</v>
      </c>
      <c r="D22" s="198">
        <v>1</v>
      </c>
      <c r="E22" s="199">
        <v>576</v>
      </c>
      <c r="F22" s="198">
        <v>0</v>
      </c>
      <c r="G22" s="204">
        <f t="shared" si="0"/>
        <v>606</v>
      </c>
    </row>
    <row r="23" spans="1:7" ht="12.75">
      <c r="A23" s="203" t="str">
        <f>'A-N° Sinies Denun'!A23</f>
        <v>SURA</v>
      </c>
      <c r="B23" s="198">
        <v>0</v>
      </c>
      <c r="C23" s="198">
        <v>0</v>
      </c>
      <c r="D23" s="198">
        <v>0</v>
      </c>
      <c r="E23" s="199">
        <v>0</v>
      </c>
      <c r="F23" s="198">
        <v>0</v>
      </c>
      <c r="G23" s="204">
        <f t="shared" si="0"/>
        <v>0</v>
      </c>
    </row>
    <row r="24" spans="1:7" ht="12.75">
      <c r="A24" s="203" t="str">
        <f>'A-N° Sinies Denun'!A24</f>
        <v>Zenit</v>
      </c>
      <c r="B24" s="198">
        <v>7</v>
      </c>
      <c r="C24" s="198">
        <v>0</v>
      </c>
      <c r="D24" s="198">
        <v>0</v>
      </c>
      <c r="E24" s="199">
        <v>32</v>
      </c>
      <c r="F24" s="198">
        <v>342</v>
      </c>
      <c r="G24" s="204">
        <f t="shared" si="0"/>
        <v>381</v>
      </c>
    </row>
    <row r="25" spans="1:10" ht="12.75">
      <c r="A25" s="27"/>
      <c r="B25" s="28"/>
      <c r="C25" s="29"/>
      <c r="D25" s="29"/>
      <c r="E25" s="30"/>
      <c r="F25" s="30"/>
      <c r="G25" s="99"/>
      <c r="H25" s="31"/>
      <c r="I25" s="32"/>
      <c r="J25" s="32"/>
    </row>
    <row r="26" spans="1:7" ht="12.75" customHeight="1">
      <c r="A26" s="119" t="s">
        <v>11</v>
      </c>
      <c r="B26" s="120">
        <f aca="true" t="shared" si="1" ref="B26:G26">SUM(B10:B24)</f>
        <v>449</v>
      </c>
      <c r="C26" s="120">
        <f t="shared" si="1"/>
        <v>13</v>
      </c>
      <c r="D26" s="120">
        <f t="shared" si="1"/>
        <v>78</v>
      </c>
      <c r="E26" s="120">
        <f t="shared" si="1"/>
        <v>8872</v>
      </c>
      <c r="F26" s="120">
        <f t="shared" si="1"/>
        <v>681</v>
      </c>
      <c r="G26" s="9">
        <f t="shared" si="1"/>
        <v>10093</v>
      </c>
    </row>
    <row r="27" spans="1:7" ht="15.75">
      <c r="A27" s="33"/>
      <c r="B27" s="34"/>
      <c r="C27" s="35"/>
      <c r="D27" s="35"/>
      <c r="E27" s="36"/>
      <c r="F27" s="36"/>
      <c r="G27" s="100"/>
    </row>
    <row r="28" ht="12.75">
      <c r="A28" s="13"/>
    </row>
    <row r="36" ht="12.75">
      <c r="I36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99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22.421875" style="39" customWidth="1"/>
    <col min="2" max="2" width="12.421875" style="39" customWidth="1"/>
    <col min="3" max="3" width="20.57421875" style="39" customWidth="1"/>
    <col min="4" max="4" width="28.00390625" style="39" customWidth="1"/>
    <col min="5" max="5" width="25.7109375" style="101" customWidth="1"/>
    <col min="6" max="6" width="37.8515625" style="39" customWidth="1"/>
    <col min="7" max="7" width="35.140625" style="39" customWidth="1"/>
    <col min="8" max="8" width="35.140625" style="101" customWidth="1"/>
    <col min="9" max="9" width="37.421875" style="39" customWidth="1"/>
    <col min="10" max="16384" width="11.421875" style="39" customWidth="1"/>
  </cols>
  <sheetData>
    <row r="1" ht="12.75">
      <c r="A1" s="38"/>
    </row>
    <row r="3" ht="12.75">
      <c r="A3" s="89" t="s">
        <v>62</v>
      </c>
    </row>
    <row r="4" ht="12.75">
      <c r="A4" s="38"/>
    </row>
    <row r="5" spans="1:8" ht="12.75">
      <c r="A5" s="115" t="s">
        <v>31</v>
      </c>
      <c r="H5" s="105"/>
    </row>
    <row r="6" spans="1:2" ht="12.75">
      <c r="A6" s="112" t="s">
        <v>99</v>
      </c>
      <c r="B6" s="103"/>
    </row>
    <row r="7" spans="1:8" ht="12.75">
      <c r="A7" s="149"/>
      <c r="B7" s="150" t="s">
        <v>32</v>
      </c>
      <c r="C7" s="151"/>
      <c r="D7" s="152"/>
      <c r="E7" s="153"/>
      <c r="F7" s="154" t="s">
        <v>33</v>
      </c>
      <c r="G7" s="154" t="s">
        <v>34</v>
      </c>
      <c r="H7" s="155" t="s">
        <v>35</v>
      </c>
    </row>
    <row r="8" spans="1:8" ht="12.75">
      <c r="A8" s="156" t="s">
        <v>1</v>
      </c>
      <c r="B8" s="157" t="s">
        <v>16</v>
      </c>
      <c r="C8" s="158" t="s">
        <v>36</v>
      </c>
      <c r="D8" s="158" t="s">
        <v>37</v>
      </c>
      <c r="E8" s="158" t="s">
        <v>38</v>
      </c>
      <c r="F8" s="158" t="s">
        <v>39</v>
      </c>
      <c r="G8" s="157" t="s">
        <v>40</v>
      </c>
      <c r="H8" s="159" t="s">
        <v>41</v>
      </c>
    </row>
    <row r="9" spans="1:8" ht="12.75">
      <c r="A9" s="160"/>
      <c r="B9" s="161"/>
      <c r="C9" s="162"/>
      <c r="D9" s="163"/>
      <c r="E9" s="162" t="s">
        <v>42</v>
      </c>
      <c r="F9" s="162" t="s">
        <v>43</v>
      </c>
      <c r="G9" s="162" t="s">
        <v>44</v>
      </c>
      <c r="H9" s="164" t="s">
        <v>45</v>
      </c>
    </row>
    <row r="10" spans="1:9" ht="12.75">
      <c r="A10" s="205" t="str">
        <f>'A-N° Sinies Denun'!A10</f>
        <v>AIG</v>
      </c>
      <c r="B10" s="199">
        <v>0</v>
      </c>
      <c r="C10" s="199">
        <v>0</v>
      </c>
      <c r="D10" s="199">
        <v>0</v>
      </c>
      <c r="E10" s="206">
        <f>SUM(B10:D10)</f>
        <v>0</v>
      </c>
      <c r="F10" s="199">
        <v>649</v>
      </c>
      <c r="G10" s="199">
        <v>0</v>
      </c>
      <c r="H10" s="207">
        <f>SUM(E10:G10)</f>
        <v>649</v>
      </c>
      <c r="I10" s="47">
        <v>64177.136</v>
      </c>
    </row>
    <row r="11" spans="1:9" ht="12.75">
      <c r="A11" s="205" t="str">
        <f>'A-N° Sinies Denun'!A11</f>
        <v>Bci</v>
      </c>
      <c r="B11" s="199">
        <v>673581</v>
      </c>
      <c r="C11" s="199">
        <v>6901</v>
      </c>
      <c r="D11" s="199">
        <v>79415</v>
      </c>
      <c r="E11" s="206">
        <f>SUM(B11:D11)</f>
        <v>759897</v>
      </c>
      <c r="F11" s="199">
        <v>1804073</v>
      </c>
      <c r="G11" s="199">
        <v>480</v>
      </c>
      <c r="H11" s="207">
        <f>SUM(E11:G11)</f>
        <v>2564450</v>
      </c>
      <c r="I11" s="47">
        <v>11229073</v>
      </c>
    </row>
    <row r="12" spans="1:9" ht="12.75">
      <c r="A12" s="205" t="str">
        <f>'A-N° Sinies Denun'!A12</f>
        <v>BNP PARIBAS CARDIF</v>
      </c>
      <c r="B12" s="208">
        <v>124862</v>
      </c>
      <c r="C12" s="199">
        <v>0</v>
      </c>
      <c r="D12" s="199">
        <v>0</v>
      </c>
      <c r="E12" s="206">
        <f aca="true" t="shared" si="0" ref="E12:E24">SUM(B12:D12)</f>
        <v>124862</v>
      </c>
      <c r="F12" s="199">
        <v>435530</v>
      </c>
      <c r="G12" s="199">
        <v>0</v>
      </c>
      <c r="H12" s="207">
        <f aca="true" t="shared" si="1" ref="H12:H24">SUM(E12:G12)</f>
        <v>560392</v>
      </c>
      <c r="I12" s="47">
        <v>1380607</v>
      </c>
    </row>
    <row r="13" spans="1:9" ht="12.75">
      <c r="A13" s="205" t="str">
        <f>'A-N° Sinies Denun'!A13</f>
        <v>Chilena Consolidada</v>
      </c>
      <c r="B13" s="208">
        <v>19254</v>
      </c>
      <c r="C13" s="199">
        <v>2579</v>
      </c>
      <c r="D13" s="199">
        <v>0</v>
      </c>
      <c r="E13" s="206">
        <f t="shared" si="0"/>
        <v>21833</v>
      </c>
      <c r="F13" s="199">
        <v>89723</v>
      </c>
      <c r="G13" s="199">
        <v>0</v>
      </c>
      <c r="H13" s="207">
        <f t="shared" si="1"/>
        <v>111556</v>
      </c>
      <c r="I13" s="47">
        <v>1155242</v>
      </c>
    </row>
    <row r="14" spans="1:9" ht="12.75">
      <c r="A14" s="205" t="str">
        <f>'A-N° Sinies Denun'!A14</f>
        <v>Chubb</v>
      </c>
      <c r="B14" s="208">
        <v>0</v>
      </c>
      <c r="C14" s="199">
        <v>119823</v>
      </c>
      <c r="D14" s="199">
        <v>0</v>
      </c>
      <c r="E14" s="206">
        <f t="shared" si="0"/>
        <v>119823</v>
      </c>
      <c r="F14" s="199">
        <v>0</v>
      </c>
      <c r="G14" s="199">
        <v>0</v>
      </c>
      <c r="H14" s="207">
        <f t="shared" si="1"/>
        <v>119823</v>
      </c>
      <c r="I14" s="47">
        <v>151568.891</v>
      </c>
    </row>
    <row r="15" spans="1:9" ht="12.75">
      <c r="A15" s="205" t="str">
        <f>'A-N° Sinies Denun'!A15</f>
        <v>Consorcio Nacional</v>
      </c>
      <c r="B15" s="199">
        <v>169611</v>
      </c>
      <c r="C15" s="199">
        <v>0</v>
      </c>
      <c r="D15" s="199">
        <v>0</v>
      </c>
      <c r="E15" s="206">
        <f t="shared" si="0"/>
        <v>169611</v>
      </c>
      <c r="F15" s="199">
        <v>541631</v>
      </c>
      <c r="G15" s="199">
        <v>0</v>
      </c>
      <c r="H15" s="207">
        <f t="shared" si="1"/>
        <v>711242</v>
      </c>
      <c r="I15" s="47">
        <v>3548372</v>
      </c>
    </row>
    <row r="16" spans="1:9" ht="12.75">
      <c r="A16" s="205" t="str">
        <f>'A-N° Sinies Denun'!A16</f>
        <v>Cruz Blanca</v>
      </c>
      <c r="B16" s="199">
        <v>311401</v>
      </c>
      <c r="C16" s="199">
        <v>0</v>
      </c>
      <c r="D16" s="199">
        <v>0</v>
      </c>
      <c r="E16" s="206">
        <f t="shared" si="0"/>
        <v>311401</v>
      </c>
      <c r="F16" s="199">
        <v>312399</v>
      </c>
      <c r="G16" s="199">
        <v>0</v>
      </c>
      <c r="H16" s="207">
        <f t="shared" si="1"/>
        <v>623800</v>
      </c>
      <c r="I16" s="47">
        <v>771599</v>
      </c>
    </row>
    <row r="17" spans="1:9" ht="12.75">
      <c r="A17" s="205" t="str">
        <f>'A-N° Sinies Denun'!A17</f>
        <v>HDI</v>
      </c>
      <c r="B17" s="199">
        <v>847</v>
      </c>
      <c r="C17" s="199">
        <v>0</v>
      </c>
      <c r="D17" s="199">
        <v>86</v>
      </c>
      <c r="E17" s="206">
        <f t="shared" si="0"/>
        <v>933</v>
      </c>
      <c r="F17" s="199">
        <v>782</v>
      </c>
      <c r="G17" s="199">
        <v>0</v>
      </c>
      <c r="H17" s="207">
        <f t="shared" si="1"/>
        <v>1715</v>
      </c>
      <c r="I17" s="47">
        <v>680.565</v>
      </c>
    </row>
    <row r="18" spans="1:9" ht="12.75">
      <c r="A18" s="205" t="str">
        <f>'A-N° Sinies Denun'!A18</f>
        <v>Liberty</v>
      </c>
      <c r="B18" s="199">
        <v>0</v>
      </c>
      <c r="C18" s="199">
        <v>0</v>
      </c>
      <c r="D18" s="199">
        <v>0</v>
      </c>
      <c r="E18" s="206">
        <f t="shared" si="0"/>
        <v>0</v>
      </c>
      <c r="F18" s="199">
        <v>2974</v>
      </c>
      <c r="G18" s="199">
        <v>0</v>
      </c>
      <c r="H18" s="207">
        <f t="shared" si="1"/>
        <v>2974</v>
      </c>
      <c r="I18" s="47">
        <v>45869</v>
      </c>
    </row>
    <row r="19" spans="1:9" ht="12.75">
      <c r="A19" s="205" t="str">
        <f>'A-N° Sinies Denun'!A19</f>
        <v>Mapfre</v>
      </c>
      <c r="B19" s="199">
        <v>160011</v>
      </c>
      <c r="C19" s="199">
        <v>7681</v>
      </c>
      <c r="D19" s="199">
        <v>7989</v>
      </c>
      <c r="E19" s="206">
        <f t="shared" si="0"/>
        <v>175681</v>
      </c>
      <c r="F19" s="199">
        <v>556416</v>
      </c>
      <c r="G19" s="199">
        <v>0</v>
      </c>
      <c r="H19" s="207">
        <f t="shared" si="1"/>
        <v>732097</v>
      </c>
      <c r="I19" s="47">
        <v>3491264</v>
      </c>
    </row>
    <row r="20" spans="1:9" ht="12.75">
      <c r="A20" s="205" t="str">
        <f>'A-N° Sinies Denun'!A20</f>
        <v>Mutual de Seguros</v>
      </c>
      <c r="B20" s="199">
        <v>70496</v>
      </c>
      <c r="C20" s="199">
        <v>7899</v>
      </c>
      <c r="D20" s="199">
        <v>0</v>
      </c>
      <c r="E20" s="206">
        <f t="shared" si="0"/>
        <v>78395</v>
      </c>
      <c r="F20" s="199">
        <v>42720</v>
      </c>
      <c r="G20" s="199">
        <v>0</v>
      </c>
      <c r="H20" s="207">
        <f t="shared" si="1"/>
        <v>121115</v>
      </c>
      <c r="I20" s="47">
        <v>210288</v>
      </c>
    </row>
    <row r="21" spans="1:9" ht="12.75">
      <c r="A21" s="205" t="str">
        <f>'A-N° Sinies Denun'!A21</f>
        <v>Renta Nacional</v>
      </c>
      <c r="B21" s="199">
        <v>67151</v>
      </c>
      <c r="C21" s="199">
        <v>0</v>
      </c>
      <c r="D21" s="199">
        <v>7902</v>
      </c>
      <c r="E21" s="206">
        <f t="shared" si="0"/>
        <v>75053</v>
      </c>
      <c r="F21" s="199">
        <v>114721</v>
      </c>
      <c r="G21" s="199">
        <v>0</v>
      </c>
      <c r="H21" s="207">
        <f t="shared" si="1"/>
        <v>189774</v>
      </c>
      <c r="I21" s="47">
        <v>171118</v>
      </c>
    </row>
    <row r="22" spans="1:9" ht="12.75">
      <c r="A22" s="205" t="str">
        <f>'A-N° Sinies Denun'!A22</f>
        <v>Suramericana</v>
      </c>
      <c r="B22" s="199">
        <v>176446</v>
      </c>
      <c r="C22" s="199">
        <v>5294</v>
      </c>
      <c r="D22" s="199">
        <v>15883</v>
      </c>
      <c r="E22" s="206">
        <f t="shared" si="0"/>
        <v>197623</v>
      </c>
      <c r="F22" s="199">
        <v>333260</v>
      </c>
      <c r="G22" s="199">
        <v>0</v>
      </c>
      <c r="H22" s="207">
        <f t="shared" si="1"/>
        <v>530883</v>
      </c>
      <c r="I22" s="47">
        <v>1610858</v>
      </c>
    </row>
    <row r="23" spans="1:9" ht="12.75">
      <c r="A23" s="205" t="str">
        <f>'A-N° Sinies Denun'!A23</f>
        <v>SURA</v>
      </c>
      <c r="B23" s="199">
        <v>0</v>
      </c>
      <c r="C23" s="199">
        <v>0</v>
      </c>
      <c r="D23" s="199">
        <v>0</v>
      </c>
      <c r="E23" s="206">
        <f t="shared" si="0"/>
        <v>0</v>
      </c>
      <c r="F23" s="199">
        <v>0</v>
      </c>
      <c r="G23" s="199">
        <v>0</v>
      </c>
      <c r="H23" s="207">
        <f t="shared" si="1"/>
        <v>0</v>
      </c>
      <c r="I23" s="47">
        <v>0</v>
      </c>
    </row>
    <row r="24" spans="1:9" ht="12.75">
      <c r="A24" s="86" t="str">
        <f>'A-N° Sinies Denun'!A24</f>
        <v>Zenit</v>
      </c>
      <c r="B24" s="17">
        <v>71820</v>
      </c>
      <c r="C24" s="17">
        <v>0</v>
      </c>
      <c r="D24" s="17">
        <v>0</v>
      </c>
      <c r="E24" s="206">
        <f t="shared" si="0"/>
        <v>71820</v>
      </c>
      <c r="F24" s="17">
        <v>130441</v>
      </c>
      <c r="G24" s="17">
        <v>0</v>
      </c>
      <c r="H24" s="207">
        <f t="shared" si="1"/>
        <v>202261</v>
      </c>
      <c r="I24" s="47">
        <v>428005</v>
      </c>
    </row>
    <row r="25" spans="1:8" ht="12.75">
      <c r="A25" s="40"/>
      <c r="B25" s="41"/>
      <c r="C25" s="42"/>
      <c r="D25" s="42"/>
      <c r="E25" s="102"/>
      <c r="F25" s="43"/>
      <c r="G25" s="43"/>
      <c r="H25" s="106"/>
    </row>
    <row r="26" spans="1:8" s="104" customFormat="1" ht="12.75" customHeight="1">
      <c r="A26" s="121" t="s">
        <v>11</v>
      </c>
      <c r="B26" s="122">
        <f aca="true" t="shared" si="2" ref="B26:G26">SUM(B10:B24)</f>
        <v>1845480</v>
      </c>
      <c r="C26" s="122">
        <f t="shared" si="2"/>
        <v>150177</v>
      </c>
      <c r="D26" s="122">
        <f t="shared" si="2"/>
        <v>111275</v>
      </c>
      <c r="E26" s="122">
        <f t="shared" si="2"/>
        <v>2106932</v>
      </c>
      <c r="F26" s="122">
        <f t="shared" si="2"/>
        <v>4365319</v>
      </c>
      <c r="G26" s="122">
        <f t="shared" si="2"/>
        <v>480</v>
      </c>
      <c r="H26" s="123">
        <f>SUM(H10:H24)</f>
        <v>6472731</v>
      </c>
    </row>
    <row r="27" spans="1:8" ht="15.75">
      <c r="A27" s="224"/>
      <c r="B27" s="225"/>
      <c r="C27" s="226"/>
      <c r="D27" s="226"/>
      <c r="E27" s="227"/>
      <c r="F27" s="228"/>
      <c r="G27" s="228"/>
      <c r="H27" s="229"/>
    </row>
    <row r="28" spans="1:9" ht="15.75">
      <c r="A28" s="216"/>
      <c r="B28" s="217"/>
      <c r="C28" s="218"/>
      <c r="D28" s="218"/>
      <c r="E28" s="219"/>
      <c r="F28" s="220"/>
      <c r="G28" s="220"/>
      <c r="H28" s="219"/>
      <c r="I28" s="220"/>
    </row>
    <row r="29" ht="12.75">
      <c r="E29" s="39"/>
    </row>
    <row r="30" ht="12.75">
      <c r="E30" s="39"/>
    </row>
    <row r="31" ht="12.75">
      <c r="E31" s="39"/>
    </row>
    <row r="32" ht="12.75">
      <c r="E32" s="39"/>
    </row>
    <row r="33" ht="12.75">
      <c r="E33" s="39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I30"/>
  <sheetViews>
    <sheetView zoomScalePageLayoutView="0" workbookViewId="0" topLeftCell="A4">
      <selection activeCell="F24" sqref="F24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89" t="s">
        <v>62</v>
      </c>
    </row>
    <row r="4" spans="1:6" ht="12.75">
      <c r="A4" s="38"/>
      <c r="B4" s="39"/>
      <c r="C4" s="39"/>
      <c r="D4" s="39"/>
      <c r="E4" s="101"/>
      <c r="F4" s="39"/>
    </row>
    <row r="5" spans="1:6" ht="12.75">
      <c r="A5" s="115" t="s">
        <v>46</v>
      </c>
      <c r="B5" s="39"/>
      <c r="C5" s="39"/>
      <c r="D5" s="39"/>
      <c r="E5" s="101"/>
      <c r="F5" s="39"/>
    </row>
    <row r="6" spans="1:6" ht="12.75">
      <c r="A6" s="112" t="str">
        <f>'D-Sinies Pag Direc'!A6</f>
        <v>      (entre el 1 de enero y 31 de marzo de 2017, montos expresados en miles de pesos de marzo de 2017)</v>
      </c>
      <c r="B6" s="103"/>
      <c r="C6" s="39"/>
      <c r="D6" s="39"/>
      <c r="E6" s="101"/>
      <c r="F6" s="39"/>
    </row>
    <row r="7" spans="1:6" ht="12.75">
      <c r="A7" s="149"/>
      <c r="B7" s="234" t="s">
        <v>78</v>
      </c>
      <c r="C7" s="235"/>
      <c r="D7" s="154" t="s">
        <v>48</v>
      </c>
      <c r="E7" s="154" t="s">
        <v>49</v>
      </c>
      <c r="F7" s="155" t="s">
        <v>50</v>
      </c>
    </row>
    <row r="8" spans="1:6" ht="12.75">
      <c r="A8" s="156" t="s">
        <v>1</v>
      </c>
      <c r="B8" s="158" t="s">
        <v>51</v>
      </c>
      <c r="C8" s="158" t="s">
        <v>52</v>
      </c>
      <c r="D8" s="165" t="s">
        <v>79</v>
      </c>
      <c r="E8" s="165" t="s">
        <v>53</v>
      </c>
      <c r="F8" s="166" t="s">
        <v>54</v>
      </c>
    </row>
    <row r="9" spans="1:6" ht="12.75">
      <c r="A9" s="156"/>
      <c r="B9" s="167"/>
      <c r="C9" s="168"/>
      <c r="D9" s="165" t="s">
        <v>80</v>
      </c>
      <c r="E9" s="157" t="s">
        <v>55</v>
      </c>
      <c r="F9" s="166" t="s">
        <v>56</v>
      </c>
    </row>
    <row r="10" spans="1:6" ht="12.75">
      <c r="A10" s="160"/>
      <c r="B10" s="162" t="s">
        <v>57</v>
      </c>
      <c r="C10" s="162" t="s">
        <v>58</v>
      </c>
      <c r="D10" s="162" t="s">
        <v>59</v>
      </c>
      <c r="E10" s="162" t="s">
        <v>60</v>
      </c>
      <c r="F10" s="164" t="s">
        <v>61</v>
      </c>
    </row>
    <row r="11" spans="1:9" ht="12.75">
      <c r="A11" s="195" t="str">
        <f>'D-Sinies Pag Direc'!A10</f>
        <v>AIG</v>
      </c>
      <c r="B11" s="196">
        <f>'D-Sinies Pag Direc'!H10</f>
        <v>649</v>
      </c>
      <c r="C11" s="88">
        <v>0</v>
      </c>
      <c r="D11" s="88">
        <v>0</v>
      </c>
      <c r="E11" s="88">
        <v>0</v>
      </c>
      <c r="F11" s="197">
        <f aca="true" t="shared" si="0" ref="F11:F16">SUM(B11:D11)-E11</f>
        <v>649</v>
      </c>
      <c r="G11" s="170"/>
      <c r="I11">
        <f>5000*1000</f>
        <v>5000000</v>
      </c>
    </row>
    <row r="12" spans="1:7" ht="12.75">
      <c r="A12" s="85" t="str">
        <f>'D-Sinies Pag Direc'!A11</f>
        <v>Bci</v>
      </c>
      <c r="B12" s="125">
        <f>'D-Sinies Pag Direc'!H11</f>
        <v>2564450</v>
      </c>
      <c r="C12" s="17">
        <v>1358438</v>
      </c>
      <c r="D12" s="17">
        <v>2565666</v>
      </c>
      <c r="E12" s="17">
        <v>1080284</v>
      </c>
      <c r="F12" s="108">
        <f t="shared" si="0"/>
        <v>5408270</v>
      </c>
      <c r="G12" s="170"/>
    </row>
    <row r="13" spans="1:9" ht="12.75">
      <c r="A13" s="85" t="str">
        <f>'D-Sinies Pag Direc'!A12</f>
        <v>BNP PARIBAS CARDIF</v>
      </c>
      <c r="B13" s="125">
        <f>'D-Sinies Pag Direc'!H12</f>
        <v>560392</v>
      </c>
      <c r="C13" s="17">
        <v>188433</v>
      </c>
      <c r="D13" s="17">
        <v>564449</v>
      </c>
      <c r="E13" s="17">
        <v>268819</v>
      </c>
      <c r="F13" s="108">
        <f t="shared" si="0"/>
        <v>1044455</v>
      </c>
      <c r="G13" s="170"/>
      <c r="I13">
        <f>164*1000</f>
        <v>164000</v>
      </c>
    </row>
    <row r="14" spans="1:7" ht="12.75">
      <c r="A14" s="85" t="str">
        <f>'D-Sinies Pag Direc'!A13</f>
        <v>Chilena Consolidada</v>
      </c>
      <c r="B14" s="125">
        <f>'D-Sinies Pag Direc'!H13</f>
        <v>111556</v>
      </c>
      <c r="C14" s="17">
        <v>102622</v>
      </c>
      <c r="D14" s="17">
        <v>65770</v>
      </c>
      <c r="E14" s="17">
        <v>127552</v>
      </c>
      <c r="F14" s="108">
        <f t="shared" si="0"/>
        <v>152396</v>
      </c>
      <c r="G14" s="170"/>
    </row>
    <row r="15" spans="1:7" ht="12.75">
      <c r="A15" s="85" t="str">
        <f>'D-Sinies Pag Direc'!A14</f>
        <v>Chubb</v>
      </c>
      <c r="B15" s="125">
        <f>'D-Sinies Pag Direc'!H14</f>
        <v>119823</v>
      </c>
      <c r="C15" s="17">
        <v>31126</v>
      </c>
      <c r="D15" s="17">
        <v>3307</v>
      </c>
      <c r="E15" s="17">
        <v>76005</v>
      </c>
      <c r="F15" s="108">
        <f t="shared" si="0"/>
        <v>78251</v>
      </c>
      <c r="G15" s="170"/>
    </row>
    <row r="16" spans="1:7" ht="12.75">
      <c r="A16" s="85" t="str">
        <f>'D-Sinies Pag Direc'!A15</f>
        <v>Consorcio Nacional</v>
      </c>
      <c r="B16" s="125">
        <f>'D-Sinies Pag Direc'!H15</f>
        <v>711242</v>
      </c>
      <c r="C16" s="17">
        <v>636121</v>
      </c>
      <c r="D16" s="17">
        <v>965465</v>
      </c>
      <c r="E16" s="17">
        <v>406171</v>
      </c>
      <c r="F16" s="108">
        <f t="shared" si="0"/>
        <v>1906657</v>
      </c>
      <c r="G16" s="170"/>
    </row>
    <row r="17" spans="1:7" ht="12.75">
      <c r="A17" s="85" t="str">
        <f>'D-Sinies Pag Direc'!A16</f>
        <v>Cruz Blanca</v>
      </c>
      <c r="B17" s="125">
        <f>'D-Sinies Pag Direc'!H16</f>
        <v>623800</v>
      </c>
      <c r="C17" s="17">
        <v>336160</v>
      </c>
      <c r="D17" s="17">
        <v>900420</v>
      </c>
      <c r="E17" s="17">
        <v>812211</v>
      </c>
      <c r="F17" s="108">
        <f aca="true" t="shared" si="1" ref="F17:F25">SUM(B17:D17)-E17</f>
        <v>1048169</v>
      </c>
      <c r="G17" s="170"/>
    </row>
    <row r="18" spans="1:7" ht="12.75">
      <c r="A18" s="195" t="str">
        <f>'D-Sinies Pag Direc'!A17</f>
        <v>HDI</v>
      </c>
      <c r="B18" s="196">
        <f>'D-Sinies Pag Direc'!H17</f>
        <v>1715</v>
      </c>
      <c r="C18" s="88">
        <v>3083105</v>
      </c>
      <c r="D18" s="88">
        <v>25996</v>
      </c>
      <c r="E18" s="88">
        <v>2588620</v>
      </c>
      <c r="F18" s="197">
        <f t="shared" si="1"/>
        <v>522196</v>
      </c>
      <c r="G18" s="170"/>
    </row>
    <row r="19" spans="1:7" ht="12.75">
      <c r="A19" s="85" t="str">
        <f>'D-Sinies Pag Direc'!A18</f>
        <v>Liberty</v>
      </c>
      <c r="B19" s="125">
        <f>'D-Sinies Pag Direc'!H18</f>
        <v>2974</v>
      </c>
      <c r="C19" s="17">
        <v>10297</v>
      </c>
      <c r="D19" s="17">
        <v>129</v>
      </c>
      <c r="E19" s="17">
        <v>11444</v>
      </c>
      <c r="F19" s="108">
        <f t="shared" si="1"/>
        <v>1956</v>
      </c>
      <c r="G19" s="170"/>
    </row>
    <row r="20" spans="1:7" ht="12.75">
      <c r="A20" s="85" t="str">
        <f>'D-Sinies Pag Direc'!A19</f>
        <v>Mapfre</v>
      </c>
      <c r="B20" s="125">
        <f>'D-Sinies Pag Direc'!H19</f>
        <v>732097</v>
      </c>
      <c r="C20" s="17">
        <v>855541</v>
      </c>
      <c r="D20" s="17">
        <v>518919</v>
      </c>
      <c r="E20" s="17">
        <v>980697</v>
      </c>
      <c r="F20" s="108">
        <f t="shared" si="1"/>
        <v>1125860</v>
      </c>
      <c r="G20" s="170"/>
    </row>
    <row r="21" spans="1:7" ht="12.75">
      <c r="A21" s="85" t="str">
        <f>'D-Sinies Pag Direc'!A20</f>
        <v>Mutual de Seguros</v>
      </c>
      <c r="B21" s="125">
        <f>'D-Sinies Pag Direc'!H20</f>
        <v>121115</v>
      </c>
      <c r="C21" s="17">
        <v>44832</v>
      </c>
      <c r="D21" s="17">
        <v>54655</v>
      </c>
      <c r="E21" s="17">
        <v>96903</v>
      </c>
      <c r="F21" s="108">
        <f t="shared" si="1"/>
        <v>123699</v>
      </c>
      <c r="G21" s="170"/>
    </row>
    <row r="22" spans="1:7" ht="12.75">
      <c r="A22" s="85" t="str">
        <f>'D-Sinies Pag Direc'!A21</f>
        <v>Renta Nacional</v>
      </c>
      <c r="B22" s="125">
        <f>'D-Sinies Pag Direc'!H21</f>
        <v>189774</v>
      </c>
      <c r="C22" s="17">
        <v>211587</v>
      </c>
      <c r="D22" s="17">
        <v>251616</v>
      </c>
      <c r="E22" s="17">
        <v>130244</v>
      </c>
      <c r="F22" s="108">
        <f t="shared" si="1"/>
        <v>522733</v>
      </c>
      <c r="G22" s="170"/>
    </row>
    <row r="23" spans="1:7" ht="12.75">
      <c r="A23" s="85" t="str">
        <f>'D-Sinies Pag Direc'!A22</f>
        <v>Suramericana</v>
      </c>
      <c r="B23" s="125">
        <f>'D-Sinies Pag Direc'!H22</f>
        <v>530883</v>
      </c>
      <c r="C23" s="17">
        <v>449314</v>
      </c>
      <c r="D23" s="17">
        <v>362202</v>
      </c>
      <c r="E23" s="17">
        <v>383593</v>
      </c>
      <c r="F23" s="108">
        <f t="shared" si="1"/>
        <v>958806</v>
      </c>
      <c r="G23" s="170"/>
    </row>
    <row r="24" spans="1:7" ht="12.75">
      <c r="A24" s="85" t="str">
        <f>'D-Sinies Pag Direc'!A23</f>
        <v>SURA</v>
      </c>
      <c r="B24" s="125">
        <f>'D-Sinies Pag Direc'!H23</f>
        <v>0</v>
      </c>
      <c r="C24" s="17">
        <v>0</v>
      </c>
      <c r="D24" s="17">
        <v>0</v>
      </c>
      <c r="E24" s="17">
        <v>0</v>
      </c>
      <c r="F24" s="108">
        <f t="shared" si="1"/>
        <v>0</v>
      </c>
      <c r="G24" s="170"/>
    </row>
    <row r="25" spans="1:7" ht="12.75">
      <c r="A25" s="85" t="str">
        <f>'D-Sinies Pag Direc'!A24</f>
        <v>Zenit</v>
      </c>
      <c r="B25" s="125">
        <f>'D-Sinies Pag Direc'!H24</f>
        <v>202261</v>
      </c>
      <c r="C25" s="17">
        <v>90797</v>
      </c>
      <c r="D25" s="17">
        <v>203629</v>
      </c>
      <c r="E25" s="17">
        <v>67328</v>
      </c>
      <c r="F25" s="108">
        <f t="shared" si="1"/>
        <v>429359</v>
      </c>
      <c r="G25" s="170"/>
    </row>
    <row r="26" spans="1:6" ht="12.75">
      <c r="A26" s="40"/>
      <c r="B26" s="41"/>
      <c r="C26" s="42"/>
      <c r="D26" s="42"/>
      <c r="E26" s="42"/>
      <c r="F26" s="106"/>
    </row>
    <row r="27" spans="1:6" ht="12.75">
      <c r="A27" s="124" t="s">
        <v>11</v>
      </c>
      <c r="B27" s="125">
        <f>SUM(B11:B25)</f>
        <v>6472731</v>
      </c>
      <c r="C27" s="125">
        <f>SUM(C11:C25)</f>
        <v>7398373</v>
      </c>
      <c r="D27" s="125">
        <f>SUM(D11:D25)</f>
        <v>6482223</v>
      </c>
      <c r="E27" s="125">
        <f>SUM(E11:E25)</f>
        <v>7029871</v>
      </c>
      <c r="F27" s="3">
        <f>+B27+C27+D27-E27</f>
        <v>13323456</v>
      </c>
    </row>
    <row r="28" spans="1:6" ht="15.75">
      <c r="A28" s="44"/>
      <c r="B28" s="45"/>
      <c r="C28" s="46"/>
      <c r="D28" s="46"/>
      <c r="E28" s="46"/>
      <c r="F28" s="107"/>
    </row>
    <row r="30" spans="1:7" ht="12.75">
      <c r="A30" s="39"/>
      <c r="B30" s="24"/>
      <c r="C30" s="16"/>
      <c r="D30" s="16"/>
      <c r="E30" s="94"/>
      <c r="F30" s="26"/>
      <c r="G30" s="9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28"/>
  <sheetViews>
    <sheetView zoomScalePageLayoutView="0" workbookViewId="0" topLeftCell="F1">
      <selection activeCell="K28" sqref="K28"/>
    </sheetView>
  </sheetViews>
  <sheetFormatPr defaultColWidth="11.421875" defaultRowHeight="12.75"/>
  <cols>
    <col min="1" max="1" width="21.28125" style="49" customWidth="1"/>
    <col min="2" max="2" width="25.00390625" style="49" customWidth="1"/>
    <col min="3" max="9" width="38.28125" style="49" customWidth="1"/>
    <col min="10" max="10" width="11.57421875" style="49" customWidth="1"/>
    <col min="11" max="17" width="38.28125" style="49" bestFit="1" customWidth="1"/>
    <col min="18" max="18" width="29.7109375" style="49" bestFit="1" customWidth="1"/>
    <col min="19" max="19" width="23.57421875" style="49" bestFit="1" customWidth="1"/>
    <col min="20" max="16384" width="11.421875" style="49" customWidth="1"/>
  </cols>
  <sheetData>
    <row r="1" ht="12.75">
      <c r="A1" s="48"/>
    </row>
    <row r="3" ht="12.75">
      <c r="A3" s="89" t="s">
        <v>62</v>
      </c>
    </row>
    <row r="4" ht="12.75">
      <c r="A4" s="48"/>
    </row>
    <row r="5" spans="1:9" ht="12.75">
      <c r="A5" s="50" t="s">
        <v>0</v>
      </c>
      <c r="B5" s="51"/>
      <c r="C5" s="51"/>
      <c r="E5" s="51"/>
      <c r="F5" s="51"/>
      <c r="G5" s="51"/>
      <c r="H5" s="51"/>
      <c r="I5" s="51"/>
    </row>
    <row r="6" spans="1:9" ht="12.75">
      <c r="A6" s="2" t="str">
        <f>'A-N° Sinies Denun'!$A$6</f>
        <v>      (entre el 1 de enero y  31 de marzo 2017)</v>
      </c>
      <c r="B6" s="52"/>
      <c r="C6" s="51"/>
      <c r="D6" s="51"/>
      <c r="E6" s="51"/>
      <c r="F6" s="51"/>
      <c r="G6" s="51"/>
      <c r="H6" s="51"/>
      <c r="I6" s="51"/>
    </row>
    <row r="7" spans="1:9" ht="12.75">
      <c r="A7" s="53"/>
      <c r="B7" s="54"/>
      <c r="C7" s="55"/>
      <c r="D7" s="55"/>
      <c r="E7" s="55"/>
      <c r="F7" s="55"/>
      <c r="G7" s="55"/>
      <c r="H7" s="55"/>
      <c r="I7" s="56"/>
    </row>
    <row r="8" spans="1:9" ht="12.75">
      <c r="A8" s="57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87" t="s">
        <v>85</v>
      </c>
      <c r="G8" s="58" t="s">
        <v>6</v>
      </c>
      <c r="H8" s="58" t="s">
        <v>7</v>
      </c>
      <c r="I8" s="59" t="s">
        <v>8</v>
      </c>
    </row>
    <row r="9" spans="1:10" ht="12.75">
      <c r="A9" s="60"/>
      <c r="B9" s="61"/>
      <c r="C9" s="61"/>
      <c r="D9" s="61"/>
      <c r="E9" s="61"/>
      <c r="F9" s="61"/>
      <c r="G9" s="61"/>
      <c r="H9" s="61"/>
      <c r="I9" s="62"/>
      <c r="J9" s="221"/>
    </row>
    <row r="10" spans="1:10" ht="12.75">
      <c r="A10" s="86" t="str">
        <f>'A-N° Sinies Denun'!A10</f>
        <v>AIG</v>
      </c>
      <c r="B10" s="215">
        <v>0</v>
      </c>
      <c r="C10" s="215">
        <v>0</v>
      </c>
      <c r="D10" s="215">
        <v>0</v>
      </c>
      <c r="E10" s="215">
        <v>0</v>
      </c>
      <c r="F10" s="215">
        <v>0</v>
      </c>
      <c r="G10" s="215">
        <v>0</v>
      </c>
      <c r="H10" s="215">
        <v>0</v>
      </c>
      <c r="I10" s="4">
        <f>SUM(B10:H10)</f>
        <v>0</v>
      </c>
      <c r="J10" s="63"/>
    </row>
    <row r="11" spans="1:10" ht="12.75">
      <c r="A11" s="86" t="str">
        <f>'A-N° Sinies Denun'!A11</f>
        <v>Bci</v>
      </c>
      <c r="B11" s="215">
        <v>309374</v>
      </c>
      <c r="C11" s="215">
        <v>159558</v>
      </c>
      <c r="D11" s="215">
        <v>15255</v>
      </c>
      <c r="E11" s="215">
        <v>11369</v>
      </c>
      <c r="F11" s="215">
        <v>12514</v>
      </c>
      <c r="G11" s="215">
        <v>13453</v>
      </c>
      <c r="H11" s="215">
        <v>18380</v>
      </c>
      <c r="I11" s="4">
        <f aca="true" t="shared" si="0" ref="I11:I24">SUM(B11:H11)</f>
        <v>539903</v>
      </c>
      <c r="J11" s="63"/>
    </row>
    <row r="12" spans="1:10" ht="12.75">
      <c r="A12" s="86" t="str">
        <f>'A-N° Sinies Denun'!A12</f>
        <v>BNP PARIBAS CARDIF</v>
      </c>
      <c r="B12" s="215">
        <v>100125</v>
      </c>
      <c r="C12" s="215">
        <v>7048</v>
      </c>
      <c r="D12" s="215">
        <v>0</v>
      </c>
      <c r="E12" s="215">
        <v>0</v>
      </c>
      <c r="F12" s="215">
        <v>830</v>
      </c>
      <c r="G12" s="215">
        <v>0</v>
      </c>
      <c r="H12" s="215">
        <v>247</v>
      </c>
      <c r="I12" s="4">
        <f t="shared" si="0"/>
        <v>108250</v>
      </c>
      <c r="J12" s="63"/>
    </row>
    <row r="13" spans="1:10" ht="12.75">
      <c r="A13" s="86" t="str">
        <f>'A-N° Sinies Denun'!A13</f>
        <v>Chilena Consolidada</v>
      </c>
      <c r="B13" s="215">
        <v>10616</v>
      </c>
      <c r="C13" s="215">
        <v>5618</v>
      </c>
      <c r="D13" s="215">
        <v>0</v>
      </c>
      <c r="E13" s="215">
        <v>0</v>
      </c>
      <c r="F13" s="215">
        <v>2997</v>
      </c>
      <c r="G13" s="215">
        <v>0</v>
      </c>
      <c r="H13" s="215">
        <v>1009</v>
      </c>
      <c r="I13" s="4">
        <f t="shared" si="0"/>
        <v>20240</v>
      </c>
      <c r="J13" s="63"/>
    </row>
    <row r="14" spans="1:10" s="172" customFormat="1" ht="12.75">
      <c r="A14" s="222" t="str">
        <f>'A-N° Sinies Denun'!A14</f>
        <v>Chubb</v>
      </c>
      <c r="B14" s="215">
        <v>0</v>
      </c>
      <c r="C14" s="215">
        <v>0</v>
      </c>
      <c r="D14" s="215">
        <v>0</v>
      </c>
      <c r="E14" s="215">
        <v>141</v>
      </c>
      <c r="F14" s="215">
        <v>0</v>
      </c>
      <c r="G14" s="215">
        <v>0</v>
      </c>
      <c r="H14" s="215">
        <v>0</v>
      </c>
      <c r="I14" s="223">
        <f t="shared" si="0"/>
        <v>141</v>
      </c>
      <c r="J14" s="169"/>
    </row>
    <row r="15" spans="1:10" ht="12.75">
      <c r="A15" s="86" t="str">
        <f>'A-N° Sinies Denun'!A15</f>
        <v>Consorcio Nacional</v>
      </c>
      <c r="B15" s="215">
        <v>158504</v>
      </c>
      <c r="C15" s="215">
        <v>235858</v>
      </c>
      <c r="D15" s="215">
        <v>1034</v>
      </c>
      <c r="E15" s="215">
        <v>914</v>
      </c>
      <c r="F15" s="215">
        <v>59466</v>
      </c>
      <c r="G15" s="215">
        <v>280</v>
      </c>
      <c r="H15" s="215">
        <v>2243</v>
      </c>
      <c r="I15" s="4">
        <f t="shared" si="0"/>
        <v>458299</v>
      </c>
      <c r="J15" s="63"/>
    </row>
    <row r="16" spans="1:10" ht="12.75">
      <c r="A16" s="86" t="str">
        <f>'A-N° Sinies Denun'!A16</f>
        <v>Cruz Blanca</v>
      </c>
      <c r="B16" s="215">
        <v>11613</v>
      </c>
      <c r="C16" s="215">
        <v>7795</v>
      </c>
      <c r="D16" s="215">
        <v>1216</v>
      </c>
      <c r="E16" s="215">
        <v>0</v>
      </c>
      <c r="F16" s="215">
        <v>677</v>
      </c>
      <c r="G16" s="215">
        <v>0</v>
      </c>
      <c r="H16" s="215">
        <v>18210</v>
      </c>
      <c r="I16" s="4">
        <f t="shared" si="0"/>
        <v>39511</v>
      </c>
      <c r="J16" s="63"/>
    </row>
    <row r="17" spans="1:10" ht="12.75">
      <c r="A17" s="86" t="str">
        <f>'A-N° Sinies Denun'!A17</f>
        <v>HDI</v>
      </c>
      <c r="B17" s="215">
        <v>236958</v>
      </c>
      <c r="C17" s="215">
        <v>72938</v>
      </c>
      <c r="D17" s="215">
        <v>5374</v>
      </c>
      <c r="E17" s="215">
        <v>819</v>
      </c>
      <c r="F17" s="215">
        <v>9694</v>
      </c>
      <c r="G17" s="215">
        <v>192</v>
      </c>
      <c r="H17" s="215">
        <v>6514</v>
      </c>
      <c r="I17" s="4">
        <f t="shared" si="0"/>
        <v>332489</v>
      </c>
      <c r="J17" s="63"/>
    </row>
    <row r="18" spans="1:10" ht="12.75">
      <c r="A18" s="86" t="str">
        <f>'A-N° Sinies Denun'!A18</f>
        <v>Liberty</v>
      </c>
      <c r="B18" s="215">
        <v>0</v>
      </c>
      <c r="C18" s="215">
        <v>0</v>
      </c>
      <c r="D18" s="215">
        <v>0</v>
      </c>
      <c r="E18" s="215">
        <v>0</v>
      </c>
      <c r="F18" s="215">
        <v>0</v>
      </c>
      <c r="G18" s="215">
        <v>0</v>
      </c>
      <c r="H18" s="215">
        <v>0</v>
      </c>
      <c r="I18" s="4">
        <f t="shared" si="0"/>
        <v>0</v>
      </c>
      <c r="J18" s="63"/>
    </row>
    <row r="19" spans="1:10" ht="12.75">
      <c r="A19" s="86" t="str">
        <f>'A-N° Sinies Denun'!A19</f>
        <v>Mapfre</v>
      </c>
      <c r="B19" s="215">
        <v>104451</v>
      </c>
      <c r="C19" s="215">
        <v>38881</v>
      </c>
      <c r="D19" s="215">
        <v>3920</v>
      </c>
      <c r="E19" s="215">
        <v>3213</v>
      </c>
      <c r="F19" s="215">
        <v>11010</v>
      </c>
      <c r="G19" s="215">
        <v>440</v>
      </c>
      <c r="H19" s="215">
        <v>4674</v>
      </c>
      <c r="I19" s="4">
        <f t="shared" si="0"/>
        <v>166589</v>
      </c>
      <c r="J19" s="63"/>
    </row>
    <row r="20" spans="1:10" ht="12.75">
      <c r="A20" s="86" t="str">
        <f>'A-N° Sinies Denun'!A20</f>
        <v>Mutual de Seguros</v>
      </c>
      <c r="B20" s="215">
        <v>2561</v>
      </c>
      <c r="C20" s="215">
        <v>630</v>
      </c>
      <c r="D20" s="215">
        <v>0</v>
      </c>
      <c r="E20" s="215">
        <v>0</v>
      </c>
      <c r="F20" s="215">
        <v>18</v>
      </c>
      <c r="G20" s="215">
        <v>0</v>
      </c>
      <c r="H20" s="215">
        <v>73</v>
      </c>
      <c r="I20" s="4">
        <f t="shared" si="0"/>
        <v>3282</v>
      </c>
      <c r="J20" s="63"/>
    </row>
    <row r="21" spans="1:10" ht="12.75">
      <c r="A21" s="86" t="str">
        <f>'A-N° Sinies Denun'!A21</f>
        <v>Renta Nacional</v>
      </c>
      <c r="B21" s="215">
        <v>664</v>
      </c>
      <c r="C21" s="215">
        <v>328</v>
      </c>
      <c r="D21" s="215">
        <v>0</v>
      </c>
      <c r="E21" s="215">
        <v>20</v>
      </c>
      <c r="F21" s="215">
        <v>57</v>
      </c>
      <c r="G21" s="215">
        <v>3</v>
      </c>
      <c r="H21" s="215">
        <v>50</v>
      </c>
      <c r="I21" s="4">
        <f t="shared" si="0"/>
        <v>1122</v>
      </c>
      <c r="J21" s="63"/>
    </row>
    <row r="22" spans="1:10" s="172" customFormat="1" ht="12.75">
      <c r="A22" s="86" t="str">
        <f>'A-N° Sinies Denun'!A22</f>
        <v>Suramericana</v>
      </c>
      <c r="B22" s="215">
        <v>3676</v>
      </c>
      <c r="C22" s="215">
        <v>2890</v>
      </c>
      <c r="D22" s="215">
        <v>1617</v>
      </c>
      <c r="E22" s="215">
        <v>354</v>
      </c>
      <c r="F22" s="215">
        <v>1408</v>
      </c>
      <c r="G22" s="215">
        <v>400</v>
      </c>
      <c r="H22" s="215">
        <v>2435</v>
      </c>
      <c r="I22" s="4">
        <f t="shared" si="0"/>
        <v>12780</v>
      </c>
      <c r="J22" s="169"/>
    </row>
    <row r="23" spans="1:10" s="172" customFormat="1" ht="14.25">
      <c r="A23" s="86" t="str">
        <f>'A-N° Sinies Denun'!A23</f>
        <v>SURA</v>
      </c>
      <c r="B23" s="215">
        <v>0</v>
      </c>
      <c r="C23" s="215">
        <v>0</v>
      </c>
      <c r="D23" s="215">
        <v>0</v>
      </c>
      <c r="E23" s="215">
        <v>0</v>
      </c>
      <c r="F23" s="215">
        <v>0</v>
      </c>
      <c r="G23" s="215">
        <v>0</v>
      </c>
      <c r="H23" s="215">
        <v>0</v>
      </c>
      <c r="I23" s="4">
        <f t="shared" si="0"/>
        <v>0</v>
      </c>
      <c r="J23" s="181"/>
    </row>
    <row r="24" spans="1:10" s="172" customFormat="1" ht="14.25">
      <c r="A24" s="86" t="str">
        <f>'A-N° Sinies Denun'!A24</f>
        <v>Zenit</v>
      </c>
      <c r="B24" s="215">
        <v>223176</v>
      </c>
      <c r="C24" s="215">
        <v>39618</v>
      </c>
      <c r="D24" s="215">
        <v>0</v>
      </c>
      <c r="E24" s="215">
        <v>0</v>
      </c>
      <c r="F24" s="215">
        <v>4729</v>
      </c>
      <c r="G24" s="215">
        <v>0</v>
      </c>
      <c r="H24" s="215">
        <v>1986</v>
      </c>
      <c r="I24" s="4">
        <f t="shared" si="0"/>
        <v>269509</v>
      </c>
      <c r="J24" s="181"/>
    </row>
    <row r="25" spans="1:10" ht="14.25">
      <c r="A25" s="64"/>
      <c r="B25" s="65"/>
      <c r="C25" s="66"/>
      <c r="D25" s="66"/>
      <c r="E25" s="66"/>
      <c r="F25" s="66"/>
      <c r="G25" s="67"/>
      <c r="H25" s="67"/>
      <c r="I25" s="68"/>
      <c r="J25" s="181"/>
    </row>
    <row r="26" spans="1:10" ht="14.25">
      <c r="A26" s="69" t="s">
        <v>11</v>
      </c>
      <c r="B26" s="5">
        <f>SUM(B10:B24)</f>
        <v>1161718</v>
      </c>
      <c r="C26" s="5">
        <f aca="true" t="shared" si="1" ref="C26:H26">SUM(C10:C24)</f>
        <v>571162</v>
      </c>
      <c r="D26" s="5">
        <f t="shared" si="1"/>
        <v>28416</v>
      </c>
      <c r="E26" s="5">
        <f t="shared" si="1"/>
        <v>16830</v>
      </c>
      <c r="F26" s="5">
        <f t="shared" si="1"/>
        <v>103400</v>
      </c>
      <c r="G26" s="5">
        <f t="shared" si="1"/>
        <v>14768</v>
      </c>
      <c r="H26" s="5">
        <f t="shared" si="1"/>
        <v>55821</v>
      </c>
      <c r="I26" s="5">
        <f>SUM(I10:I24)</f>
        <v>1952115</v>
      </c>
      <c r="J26" s="181"/>
    </row>
    <row r="27" spans="1:10" ht="12.75" customHeight="1">
      <c r="A27" s="70"/>
      <c r="B27" s="71"/>
      <c r="C27" s="72"/>
      <c r="D27" s="72"/>
      <c r="E27" s="72"/>
      <c r="F27" s="72"/>
      <c r="G27" s="73"/>
      <c r="H27" s="74"/>
      <c r="I27" s="75"/>
      <c r="J27" s="182"/>
    </row>
    <row r="28" spans="1:10" ht="14.25">
      <c r="A28" s="51"/>
      <c r="B28" s="51"/>
      <c r="C28" s="51"/>
      <c r="D28" s="51"/>
      <c r="E28" s="51"/>
      <c r="F28" s="51"/>
      <c r="G28" s="51"/>
      <c r="H28" s="51"/>
      <c r="I28" s="51"/>
      <c r="J28" s="182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39"/>
  <sheetViews>
    <sheetView zoomScalePageLayoutView="0" workbookViewId="0" topLeftCell="E1">
      <selection activeCell="N19" sqref="N19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</cols>
  <sheetData>
    <row r="3" ht="12.75">
      <c r="A3" s="89" t="s">
        <v>62</v>
      </c>
    </row>
    <row r="5" spans="1:9" ht="12.75">
      <c r="A5" s="50" t="s">
        <v>12</v>
      </c>
      <c r="B5" s="52"/>
      <c r="C5" s="51"/>
      <c r="D5" s="51"/>
      <c r="E5" s="51"/>
      <c r="F5" s="51"/>
      <c r="G5" s="51"/>
      <c r="H5" s="51"/>
      <c r="I5" s="51"/>
    </row>
    <row r="6" spans="1:9" ht="12.75">
      <c r="A6" s="2" t="str">
        <f>'D-Sinies Pag Direc'!$A$6</f>
        <v>      (entre el 1 de enero y 31 de marzo de 2017, montos expresados en miles de pesos de marzo de 2017)</v>
      </c>
      <c r="B6" s="52"/>
      <c r="C6" s="51"/>
      <c r="D6" s="51"/>
      <c r="E6" s="51"/>
      <c r="F6" s="51"/>
      <c r="G6" s="51"/>
      <c r="H6" s="51"/>
      <c r="I6" s="51"/>
    </row>
    <row r="7" spans="1:9" ht="12.75">
      <c r="A7" s="77"/>
      <c r="B7" s="54"/>
      <c r="C7" s="55"/>
      <c r="D7" s="55"/>
      <c r="E7" s="55"/>
      <c r="F7" s="55"/>
      <c r="G7" s="55"/>
      <c r="H7" s="55"/>
      <c r="I7" s="56"/>
    </row>
    <row r="8" spans="1:9" ht="12.75">
      <c r="A8" s="78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85</v>
      </c>
      <c r="G8" s="58" t="s">
        <v>6</v>
      </c>
      <c r="H8" s="58" t="s">
        <v>7</v>
      </c>
      <c r="I8" s="59" t="s">
        <v>8</v>
      </c>
    </row>
    <row r="9" spans="1:9" ht="12.75">
      <c r="A9" s="79"/>
      <c r="B9" s="61"/>
      <c r="C9" s="61"/>
      <c r="D9" s="61"/>
      <c r="E9" s="61"/>
      <c r="F9" s="61"/>
      <c r="G9" s="61"/>
      <c r="H9" s="61"/>
      <c r="I9" s="62"/>
    </row>
    <row r="10" spans="1:9" ht="12.75">
      <c r="A10" s="85" t="str">
        <f>'F-N° Seg Contrat'!A10</f>
        <v>AIG</v>
      </c>
      <c r="B10" s="232" t="s">
        <v>97</v>
      </c>
      <c r="C10" s="232" t="s">
        <v>97</v>
      </c>
      <c r="D10" s="233" t="s">
        <v>97</v>
      </c>
      <c r="E10" s="233" t="s">
        <v>97</v>
      </c>
      <c r="F10" s="233" t="s">
        <v>97</v>
      </c>
      <c r="G10" s="233" t="s">
        <v>97</v>
      </c>
      <c r="H10" s="233" t="s">
        <v>97</v>
      </c>
      <c r="I10" s="4">
        <f aca="true" t="shared" si="0" ref="I10:I15">SUM(B10:H10)</f>
        <v>0</v>
      </c>
    </row>
    <row r="11" spans="1:9" ht="12.75">
      <c r="A11" s="85" t="str">
        <f>'F-N° Seg Contrat'!A11</f>
        <v>Bci</v>
      </c>
      <c r="B11" s="170">
        <v>1760062</v>
      </c>
      <c r="C11" s="170">
        <v>1163254</v>
      </c>
      <c r="D11" s="170">
        <v>223527</v>
      </c>
      <c r="E11" s="170">
        <v>386197</v>
      </c>
      <c r="F11" s="170">
        <v>343329</v>
      </c>
      <c r="G11" s="170">
        <v>195436</v>
      </c>
      <c r="H11" s="170">
        <v>162003</v>
      </c>
      <c r="I11" s="4">
        <f t="shared" si="0"/>
        <v>4233808</v>
      </c>
    </row>
    <row r="12" spans="1:9" ht="12.75">
      <c r="A12" s="85" t="str">
        <f>'F-N° Seg Contrat'!A12</f>
        <v>BNP PARIBAS CARDIF</v>
      </c>
      <c r="B12" s="170">
        <v>460488</v>
      </c>
      <c r="C12" s="170">
        <v>53970</v>
      </c>
      <c r="D12" s="170">
        <v>0</v>
      </c>
      <c r="E12" s="170">
        <v>0</v>
      </c>
      <c r="F12" s="170">
        <v>32004</v>
      </c>
      <c r="G12" s="170">
        <v>0</v>
      </c>
      <c r="H12" s="170">
        <v>921</v>
      </c>
      <c r="I12" s="4">
        <f t="shared" si="0"/>
        <v>547383</v>
      </c>
    </row>
    <row r="13" spans="1:9" ht="12.75">
      <c r="A13" s="85" t="str">
        <f>'F-N° Seg Contrat'!A13</f>
        <v>Chilena Consolidada</v>
      </c>
      <c r="B13" s="170">
        <v>59989</v>
      </c>
      <c r="C13" s="170">
        <v>44080</v>
      </c>
      <c r="D13" s="170">
        <v>0</v>
      </c>
      <c r="E13" s="170">
        <v>0</v>
      </c>
      <c r="F13" s="170">
        <v>91736</v>
      </c>
      <c r="G13" s="170">
        <v>0</v>
      </c>
      <c r="H13" s="170">
        <v>13809</v>
      </c>
      <c r="I13" s="4">
        <f t="shared" si="0"/>
        <v>209614</v>
      </c>
    </row>
    <row r="14" spans="1:9" ht="12.75">
      <c r="A14" s="85" t="str">
        <f>'F-N° Seg Contrat'!A14</f>
        <v>Chubb</v>
      </c>
      <c r="B14" s="170">
        <v>0</v>
      </c>
      <c r="C14" s="170">
        <v>0</v>
      </c>
      <c r="D14" s="170">
        <v>0</v>
      </c>
      <c r="E14" s="170">
        <v>13737</v>
      </c>
      <c r="F14" s="170">
        <v>0</v>
      </c>
      <c r="G14" s="170">
        <v>0</v>
      </c>
      <c r="H14" s="170">
        <v>0</v>
      </c>
      <c r="I14" s="4">
        <f t="shared" si="0"/>
        <v>13737</v>
      </c>
    </row>
    <row r="15" spans="1:9" ht="12.75">
      <c r="A15" s="85" t="str">
        <f>'F-N° Seg Contrat'!A15</f>
        <v>Consorcio Nacional</v>
      </c>
      <c r="B15" s="170">
        <v>1017081</v>
      </c>
      <c r="C15" s="170">
        <v>1693904</v>
      </c>
      <c r="D15" s="170">
        <v>20058</v>
      </c>
      <c r="E15" s="170">
        <v>17773</v>
      </c>
      <c r="F15" s="170">
        <v>1745741</v>
      </c>
      <c r="G15" s="170">
        <v>5102</v>
      </c>
      <c r="H15" s="170">
        <v>13754</v>
      </c>
      <c r="I15" s="4">
        <f t="shared" si="0"/>
        <v>4513413</v>
      </c>
    </row>
    <row r="16" spans="1:9" ht="12.75">
      <c r="A16" s="85" t="str">
        <f>'F-N° Seg Contrat'!A16</f>
        <v>Cruz Blanca</v>
      </c>
      <c r="B16" s="170">
        <v>92766</v>
      </c>
      <c r="C16" s="170">
        <v>73982</v>
      </c>
      <c r="D16" s="170">
        <v>21916</v>
      </c>
      <c r="E16" s="170">
        <v>0</v>
      </c>
      <c r="F16" s="170">
        <v>20811</v>
      </c>
      <c r="G16" s="170">
        <v>0</v>
      </c>
      <c r="H16" s="170">
        <v>191679</v>
      </c>
      <c r="I16" s="4">
        <f aca="true" t="shared" si="1" ref="I16:I24">SUM(B16:H16)</f>
        <v>401154</v>
      </c>
    </row>
    <row r="17" spans="1:9" ht="12.75">
      <c r="A17" s="85" t="str">
        <f>'F-N° Seg Contrat'!A17</f>
        <v>HDI</v>
      </c>
      <c r="B17" s="170">
        <v>1294562</v>
      </c>
      <c r="C17" s="170">
        <v>561841</v>
      </c>
      <c r="D17" s="170">
        <v>97513</v>
      </c>
      <c r="E17" s="170">
        <v>54674</v>
      </c>
      <c r="F17" s="170">
        <v>288701</v>
      </c>
      <c r="G17" s="170">
        <v>3127</v>
      </c>
      <c r="H17" s="170">
        <v>43778</v>
      </c>
      <c r="I17" s="4">
        <f t="shared" si="1"/>
        <v>2344196</v>
      </c>
    </row>
    <row r="18" spans="1:9" ht="12.75">
      <c r="A18" s="85" t="str">
        <f>'F-N° Seg Contrat'!A18</f>
        <v>Liberty</v>
      </c>
      <c r="B18" s="215">
        <v>0</v>
      </c>
      <c r="C18" s="215">
        <v>0</v>
      </c>
      <c r="D18" s="215">
        <v>0</v>
      </c>
      <c r="E18" s="215">
        <v>0</v>
      </c>
      <c r="F18" s="215">
        <v>0</v>
      </c>
      <c r="G18" s="215">
        <v>0</v>
      </c>
      <c r="H18" s="215">
        <v>0</v>
      </c>
      <c r="I18" s="4">
        <f t="shared" si="1"/>
        <v>0</v>
      </c>
    </row>
    <row r="19" spans="1:9" ht="12.75">
      <c r="A19" s="85" t="str">
        <f>'F-N° Seg Contrat'!A19</f>
        <v>Mapfre</v>
      </c>
      <c r="B19" s="170">
        <v>691653</v>
      </c>
      <c r="C19" s="170">
        <v>373716</v>
      </c>
      <c r="D19" s="170">
        <v>63804</v>
      </c>
      <c r="E19" s="170">
        <v>58585</v>
      </c>
      <c r="F19" s="170">
        <v>354716</v>
      </c>
      <c r="G19" s="170">
        <v>8108</v>
      </c>
      <c r="H19" s="170">
        <v>42739</v>
      </c>
      <c r="I19" s="4">
        <f t="shared" si="1"/>
        <v>1593321</v>
      </c>
    </row>
    <row r="20" spans="1:9" ht="12.75">
      <c r="A20" s="85" t="str">
        <f>'F-N° Seg Contrat'!A20</f>
        <v>Mutual de Seguros</v>
      </c>
      <c r="B20" s="170">
        <v>22521</v>
      </c>
      <c r="C20" s="170">
        <v>6963</v>
      </c>
      <c r="D20" s="170">
        <v>0</v>
      </c>
      <c r="E20" s="170">
        <v>0</v>
      </c>
      <c r="F20" s="170">
        <v>694</v>
      </c>
      <c r="G20" s="170">
        <v>0</v>
      </c>
      <c r="H20" s="170">
        <v>485</v>
      </c>
      <c r="I20" s="4">
        <f t="shared" si="1"/>
        <v>30663</v>
      </c>
    </row>
    <row r="21" spans="1:9" ht="12.75">
      <c r="A21" s="85" t="str">
        <f>'F-N° Seg Contrat'!A21</f>
        <v>Renta Nacional</v>
      </c>
      <c r="B21" s="170">
        <v>6398</v>
      </c>
      <c r="C21" s="170">
        <v>3867</v>
      </c>
      <c r="D21" s="170">
        <v>0</v>
      </c>
      <c r="E21" s="170">
        <v>414</v>
      </c>
      <c r="F21" s="170">
        <v>1903</v>
      </c>
      <c r="G21" s="170">
        <v>68</v>
      </c>
      <c r="H21" s="170">
        <v>357</v>
      </c>
      <c r="I21" s="4">
        <f>SUM(B21:H21)</f>
        <v>13007</v>
      </c>
    </row>
    <row r="22" spans="1:9" s="173" customFormat="1" ht="12.75">
      <c r="A22" s="85" t="str">
        <f>'F-N° Seg Contrat'!A22</f>
        <v>Suramericana</v>
      </c>
      <c r="B22" s="170">
        <v>28721</v>
      </c>
      <c r="C22" s="170">
        <v>27157</v>
      </c>
      <c r="D22" s="170">
        <v>29244</v>
      </c>
      <c r="E22" s="170">
        <v>7787</v>
      </c>
      <c r="F22" s="170">
        <v>52658</v>
      </c>
      <c r="G22" s="170">
        <v>8575</v>
      </c>
      <c r="H22" s="170">
        <v>24389</v>
      </c>
      <c r="I22" s="4">
        <f t="shared" si="1"/>
        <v>178531</v>
      </c>
    </row>
    <row r="23" spans="1:9" s="173" customFormat="1" ht="12.75">
      <c r="A23" s="85" t="str">
        <f>'F-N° Seg Contrat'!A23</f>
        <v>SURA</v>
      </c>
      <c r="B23" s="174"/>
      <c r="C23" s="174"/>
      <c r="D23" s="174"/>
      <c r="E23" s="174"/>
      <c r="F23" s="174"/>
      <c r="G23" s="174"/>
      <c r="H23" s="174"/>
      <c r="I23" s="4">
        <f t="shared" si="1"/>
        <v>0</v>
      </c>
    </row>
    <row r="24" spans="1:9" s="173" customFormat="1" ht="12.75">
      <c r="A24" s="85" t="str">
        <f>'F-N° Seg Contrat'!A24</f>
        <v>Zenit</v>
      </c>
      <c r="B24" s="170">
        <v>1193681</v>
      </c>
      <c r="C24" s="170">
        <v>355109</v>
      </c>
      <c r="D24" s="170">
        <v>0</v>
      </c>
      <c r="E24" s="170">
        <v>0</v>
      </c>
      <c r="F24" s="170">
        <v>155242</v>
      </c>
      <c r="G24" s="170">
        <v>0</v>
      </c>
      <c r="H24" s="170">
        <v>14577</v>
      </c>
      <c r="I24" s="4">
        <f t="shared" si="1"/>
        <v>1718609</v>
      </c>
    </row>
    <row r="25" spans="1:9" ht="12.75">
      <c r="A25" s="64"/>
      <c r="B25" s="178"/>
      <c r="C25" s="179"/>
      <c r="D25" s="179"/>
      <c r="E25" s="179"/>
      <c r="F25" s="179"/>
      <c r="G25" s="83"/>
      <c r="H25" s="83"/>
      <c r="I25" s="180"/>
    </row>
    <row r="26" spans="1:9" ht="12.75">
      <c r="A26" s="69" t="s">
        <v>11</v>
      </c>
      <c r="B26" s="5">
        <f aca="true" t="shared" si="2" ref="B26:I26">SUM(B10:B24)</f>
        <v>6627922</v>
      </c>
      <c r="C26" s="6">
        <f t="shared" si="2"/>
        <v>4357843</v>
      </c>
      <c r="D26" s="6">
        <f t="shared" si="2"/>
        <v>456062</v>
      </c>
      <c r="E26" s="6">
        <f t="shared" si="2"/>
        <v>539167</v>
      </c>
      <c r="F26" s="6">
        <f t="shared" si="2"/>
        <v>3087535</v>
      </c>
      <c r="G26" s="7">
        <f t="shared" si="2"/>
        <v>220416</v>
      </c>
      <c r="H26" s="7">
        <f t="shared" si="2"/>
        <v>508491</v>
      </c>
      <c r="I26" s="8">
        <f t="shared" si="2"/>
        <v>15797436</v>
      </c>
    </row>
    <row r="27" spans="1:9" ht="12.75">
      <c r="A27" s="80"/>
      <c r="B27" s="81"/>
      <c r="C27" s="72"/>
      <c r="D27" s="72"/>
      <c r="E27" s="72"/>
      <c r="F27" s="72"/>
      <c r="G27" s="73"/>
      <c r="H27" s="73"/>
      <c r="I27" s="82"/>
    </row>
    <row r="30" spans="2:7" ht="12.75">
      <c r="B30" s="170"/>
      <c r="C30" s="170"/>
      <c r="D30" s="170"/>
      <c r="E30" s="170"/>
      <c r="F30" s="170"/>
      <c r="G30" s="170"/>
    </row>
    <row r="31" spans="2:7" ht="12.75">
      <c r="B31" s="170"/>
      <c r="C31" s="170"/>
      <c r="D31" s="170"/>
      <c r="E31" s="170"/>
      <c r="F31" s="170"/>
      <c r="G31" s="170"/>
    </row>
    <row r="32" spans="2:7" ht="12.75">
      <c r="B32" s="170"/>
      <c r="C32" s="170"/>
      <c r="D32" s="170"/>
      <c r="E32" s="170"/>
      <c r="F32" s="170"/>
      <c r="G32" s="170"/>
    </row>
    <row r="33" spans="2:7" ht="12.75">
      <c r="B33" s="170"/>
      <c r="C33" s="170"/>
      <c r="D33" s="170"/>
      <c r="E33" s="170"/>
      <c r="F33" s="170"/>
      <c r="G33" s="170"/>
    </row>
    <row r="34" spans="2:7" ht="12.75">
      <c r="B34" s="170"/>
      <c r="C34" s="170"/>
      <c r="D34" s="170"/>
      <c r="E34" s="170"/>
      <c r="F34" s="170"/>
      <c r="G34" s="170"/>
    </row>
    <row r="35" spans="2:7" ht="12.75">
      <c r="B35" s="170"/>
      <c r="C35" s="170"/>
      <c r="D35" s="170"/>
      <c r="E35" s="170"/>
      <c r="F35" s="170"/>
      <c r="G35" s="170"/>
    </row>
    <row r="36" spans="2:7" ht="12.75">
      <c r="B36" s="170"/>
      <c r="C36" s="170"/>
      <c r="D36" s="170"/>
      <c r="E36" s="170"/>
      <c r="F36" s="170"/>
      <c r="G36" s="170"/>
    </row>
    <row r="37" spans="2:7" ht="12.75">
      <c r="B37" s="170"/>
      <c r="C37" s="170"/>
      <c r="D37" s="170"/>
      <c r="E37" s="170"/>
      <c r="F37" s="170"/>
      <c r="G37" s="170"/>
    </row>
    <row r="38" spans="2:7" ht="12.75">
      <c r="B38" s="170"/>
      <c r="C38" s="170"/>
      <c r="D38" s="170"/>
      <c r="E38" s="170"/>
      <c r="F38" s="170"/>
      <c r="G38" s="170"/>
    </row>
    <row r="39" spans="2:7" ht="12.75">
      <c r="B39" s="170"/>
      <c r="C39" s="170"/>
      <c r="D39" s="170"/>
      <c r="E39" s="170"/>
      <c r="F39" s="170"/>
      <c r="G39" s="170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tabSelected="1" zoomScalePageLayoutView="0" workbookViewId="0" topLeftCell="A1">
      <selection activeCell="J20" sqref="J20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9" t="s">
        <v>62</v>
      </c>
    </row>
    <row r="5" spans="1:9" ht="12.75">
      <c r="A5" s="50" t="s">
        <v>13</v>
      </c>
      <c r="B5" s="51"/>
      <c r="C5" s="51"/>
      <c r="D5" s="49"/>
      <c r="E5" s="51"/>
      <c r="F5" s="51"/>
      <c r="G5" s="51"/>
      <c r="H5" s="51"/>
      <c r="I5" s="49"/>
    </row>
    <row r="6" spans="1:9" ht="12.75">
      <c r="A6" s="188" t="str">
        <f>'G-Prima Tot x Tip V'!A6</f>
        <v>      (entre el 1 de enero y 31 de marzo de 2017, montos expresados en miles de pesos de marzo de 2017)</v>
      </c>
      <c r="B6" s="189"/>
      <c r="C6" s="190"/>
      <c r="D6" s="190"/>
      <c r="E6" s="190"/>
      <c r="F6" s="190"/>
      <c r="G6" s="190"/>
      <c r="H6" s="190"/>
      <c r="I6" s="190"/>
    </row>
    <row r="7" spans="1:9" ht="12.75">
      <c r="A7" s="187"/>
      <c r="B7" s="52"/>
      <c r="C7" s="51"/>
      <c r="D7" s="51"/>
      <c r="E7" s="51"/>
      <c r="F7" s="51"/>
      <c r="G7" s="51"/>
      <c r="H7" s="51"/>
      <c r="I7" s="192"/>
    </row>
    <row r="8" spans="1:9" ht="12.75">
      <c r="A8" s="78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85</v>
      </c>
      <c r="G8" s="58" t="s">
        <v>6</v>
      </c>
      <c r="H8" s="58" t="s">
        <v>7</v>
      </c>
      <c r="I8" s="193" t="s">
        <v>84</v>
      </c>
    </row>
    <row r="9" spans="1:9" ht="12.75">
      <c r="A9" s="191"/>
      <c r="B9" s="190"/>
      <c r="C9" s="190"/>
      <c r="D9" s="190"/>
      <c r="E9" s="190"/>
      <c r="F9" s="190"/>
      <c r="G9" s="190"/>
      <c r="H9" s="190"/>
      <c r="I9" s="194"/>
    </row>
    <row r="10" spans="1:9" ht="12.75">
      <c r="A10" s="85" t="str">
        <f>'F-N° Seg Contrat'!A10</f>
        <v>AIG</v>
      </c>
      <c r="B10" s="175" t="str">
        <f>IF('F-N° Seg Contrat'!B10=0,"   ---",'G-Prima Tot x Tip V'!B10/'F-N° Seg Contrat'!B10*1000)</f>
        <v>   ---</v>
      </c>
      <c r="C10" s="175" t="str">
        <f>IF('F-N° Seg Contrat'!C10=0,"   ---",'G-Prima Tot x Tip V'!C10/'F-N° Seg Contrat'!C10*1000)</f>
        <v>   ---</v>
      </c>
      <c r="D10" s="175" t="str">
        <f>IF('F-N° Seg Contrat'!D10=0,"   ---",'G-Prima Tot x Tip V'!D10/'F-N° Seg Contrat'!D10*1000)</f>
        <v>   ---</v>
      </c>
      <c r="E10" s="175" t="str">
        <f>IF('F-N° Seg Contrat'!E10=0,"   ---",'G-Prima Tot x Tip V'!E10/'F-N° Seg Contrat'!E10*1000)</f>
        <v>   ---</v>
      </c>
      <c r="F10" s="175" t="str">
        <f>IF('F-N° Seg Contrat'!F10=0,"   ---",'G-Prima Tot x Tip V'!F10/'F-N° Seg Contrat'!F10*1000)</f>
        <v>   ---</v>
      </c>
      <c r="G10" s="175" t="str">
        <f>IF('F-N° Seg Contrat'!G10=0,"   ---",'G-Prima Tot x Tip V'!G10/'F-N° Seg Contrat'!G10*1000)</f>
        <v>   ---</v>
      </c>
      <c r="H10" s="175" t="str">
        <f>IF('F-N° Seg Contrat'!H10=0,"   ---",'G-Prima Tot x Tip V'!H10/'F-N° Seg Contrat'!H10*1000)</f>
        <v>   ---</v>
      </c>
      <c r="I10" s="183" t="str">
        <f>IF('F-N° Seg Contrat'!I10=0,"   ---",'G-Prima Tot x Tip V'!I10/'F-N° Seg Contrat'!I10*1000)</f>
        <v>   ---</v>
      </c>
    </row>
    <row r="11" spans="1:9" ht="12.75">
      <c r="A11" s="85" t="str">
        <f>'F-N° Seg Contrat'!A11</f>
        <v>Bci</v>
      </c>
      <c r="B11" s="175">
        <f>IF('F-N° Seg Contrat'!B11=0,"   ---",'G-Prima Tot x Tip V'!B11/'F-N° Seg Contrat'!B11*1000)</f>
        <v>5689.107681964225</v>
      </c>
      <c r="C11" s="175">
        <f>IF('F-N° Seg Contrat'!C11=0,"   ---",'G-Prima Tot x Tip V'!C11/'F-N° Seg Contrat'!C11*1000)</f>
        <v>7290.477443938881</v>
      </c>
      <c r="D11" s="175">
        <f>IF('F-N° Seg Contrat'!D11=0,"   ---",'G-Prima Tot x Tip V'!D11/'F-N° Seg Contrat'!D11*1000)</f>
        <v>14652.704031465093</v>
      </c>
      <c r="E11" s="175">
        <f>IF('F-N° Seg Contrat'!E11=0,"   ---",'G-Prima Tot x Tip V'!E11/'F-N° Seg Contrat'!E11*1000)</f>
        <v>33969.30248922508</v>
      </c>
      <c r="F11" s="175">
        <f>IF('F-N° Seg Contrat'!F11=0,"   ---",'G-Prima Tot x Tip V'!F11/'F-N° Seg Contrat'!F11*1000)</f>
        <v>27435.592136806776</v>
      </c>
      <c r="G11" s="175">
        <f>IF('F-N° Seg Contrat'!G11=0,"   ---",'G-Prima Tot x Tip V'!G11/'F-N° Seg Contrat'!G11*1000)</f>
        <v>14527.317326990262</v>
      </c>
      <c r="H11" s="175">
        <f>IF('F-N° Seg Contrat'!H11=0,"   ---",'G-Prima Tot x Tip V'!H11/'F-N° Seg Contrat'!H11*1000)</f>
        <v>8814.091403699675</v>
      </c>
      <c r="I11" s="183">
        <f>IF('F-N° Seg Contrat'!I11=0,"   ---",'G-Prima Tot x Tip V'!I11/'F-N° Seg Contrat'!I11*1000)</f>
        <v>7841.793803701777</v>
      </c>
    </row>
    <row r="12" spans="1:9" ht="12.75">
      <c r="A12" s="85" t="str">
        <f>'F-N° Seg Contrat'!A12</f>
        <v>BNP PARIBAS CARDIF</v>
      </c>
      <c r="B12" s="175">
        <f>IF('F-N° Seg Contrat'!B12=0,"   ---",'G-Prima Tot x Tip V'!B12/'F-N° Seg Contrat'!B12*1000)</f>
        <v>4599.131086142323</v>
      </c>
      <c r="C12" s="175">
        <f>IF('F-N° Seg Contrat'!C12=0,"   ---",'G-Prima Tot x Tip V'!C12/'F-N° Seg Contrat'!C12*1000)</f>
        <v>7657.491486946651</v>
      </c>
      <c r="D12" s="175" t="str">
        <f>IF('F-N° Seg Contrat'!D12=0,"   ---",'G-Prima Tot x Tip V'!D12/'F-N° Seg Contrat'!D12*1000)</f>
        <v>   ---</v>
      </c>
      <c r="E12" s="175" t="str">
        <f>IF('F-N° Seg Contrat'!E12=0,"   ---",'G-Prima Tot x Tip V'!E12/'F-N° Seg Contrat'!E12*1000)</f>
        <v>   ---</v>
      </c>
      <c r="F12" s="175">
        <f>IF('F-N° Seg Contrat'!F12=0,"   ---",'G-Prima Tot x Tip V'!F12/'F-N° Seg Contrat'!F12*1000)</f>
        <v>38559.03614457831</v>
      </c>
      <c r="G12" s="175" t="str">
        <f>IF('F-N° Seg Contrat'!G12=0,"   ---",'G-Prima Tot x Tip V'!G12/'F-N° Seg Contrat'!G12*1000)</f>
        <v>   ---</v>
      </c>
      <c r="H12" s="175">
        <f>IF('F-N° Seg Contrat'!H12=0,"   ---",'G-Prima Tot x Tip V'!H12/'F-N° Seg Contrat'!H12*1000)</f>
        <v>3728.744939271255</v>
      </c>
      <c r="I12" s="183">
        <f>IF('F-N° Seg Contrat'!I12=0,"   ---",'G-Prima Tot x Tip V'!I12/'F-N° Seg Contrat'!I12*1000)</f>
        <v>5056.655889145497</v>
      </c>
    </row>
    <row r="13" spans="1:9" ht="12.75">
      <c r="A13" s="85" t="str">
        <f>'F-N° Seg Contrat'!A13</f>
        <v>Chilena Consolidada</v>
      </c>
      <c r="B13" s="175">
        <f>IF('F-N° Seg Contrat'!B13=0,"   ---",'G-Prima Tot x Tip V'!B13/'F-N° Seg Contrat'!B13*1000)</f>
        <v>5650.810097965335</v>
      </c>
      <c r="C13" s="175">
        <f>IF('F-N° Seg Contrat'!C13=0,"   ---",'G-Prima Tot x Tip V'!C13/'F-N° Seg Contrat'!C13*1000)</f>
        <v>7846.208615165539</v>
      </c>
      <c r="D13" s="175" t="str">
        <f>IF('F-N° Seg Contrat'!D13=0,"   ---",'G-Prima Tot x Tip V'!D13/'F-N° Seg Contrat'!D13*1000)</f>
        <v>   ---</v>
      </c>
      <c r="E13" s="175" t="str">
        <f>IF('F-N° Seg Contrat'!E13=0,"   ---",'G-Prima Tot x Tip V'!E13/'F-N° Seg Contrat'!E13*1000)</f>
        <v>   ---</v>
      </c>
      <c r="F13" s="175">
        <f>IF('F-N° Seg Contrat'!F13=0,"   ---",'G-Prima Tot x Tip V'!F13/'F-N° Seg Contrat'!F13*1000)</f>
        <v>30609.275942609278</v>
      </c>
      <c r="G13" s="175" t="str">
        <f>IF('F-N° Seg Contrat'!G13=0,"   ---",'G-Prima Tot x Tip V'!G13/'F-N° Seg Contrat'!G13*1000)</f>
        <v>   ---</v>
      </c>
      <c r="H13" s="175">
        <f>IF('F-N° Seg Contrat'!H13=0,"   ---",'G-Prima Tot x Tip V'!H13/'F-N° Seg Contrat'!H13*1000)</f>
        <v>13685.827552031715</v>
      </c>
      <c r="I13" s="183">
        <f>IF('F-N° Seg Contrat'!I13=0,"   ---",'G-Prima Tot x Tip V'!I13/'F-N° Seg Contrat'!I13*1000)</f>
        <v>10356.422924901186</v>
      </c>
    </row>
    <row r="14" spans="1:9" ht="12.75">
      <c r="A14" s="85" t="str">
        <f>'F-N° Seg Contrat'!A14</f>
        <v>Chubb</v>
      </c>
      <c r="B14" s="175" t="str">
        <f>IF('F-N° Seg Contrat'!B14=0,"   ---",'G-Prima Tot x Tip V'!B14/'F-N° Seg Contrat'!B14*1000)</f>
        <v>   ---</v>
      </c>
      <c r="C14" s="175" t="str">
        <f>IF('F-N° Seg Contrat'!C14=0,"   ---",'G-Prima Tot x Tip V'!C14/'F-N° Seg Contrat'!C14*1000)</f>
        <v>   ---</v>
      </c>
      <c r="D14" s="175" t="str">
        <f>IF('F-N° Seg Contrat'!D14=0,"   ---",'G-Prima Tot x Tip V'!D14/'F-N° Seg Contrat'!D14*1000)</f>
        <v>   ---</v>
      </c>
      <c r="E14" s="175">
        <f>IF('F-N° Seg Contrat'!E14=0,"   ---",'G-Prima Tot x Tip V'!E14/'F-N° Seg Contrat'!E14*1000)</f>
        <v>97425.53191489361</v>
      </c>
      <c r="F14" s="175" t="str">
        <f>IF('F-N° Seg Contrat'!F14=0,"   ---",'G-Prima Tot x Tip V'!F14/'F-N° Seg Contrat'!F14*1000)</f>
        <v>   ---</v>
      </c>
      <c r="G14" s="175" t="str">
        <f>IF('F-N° Seg Contrat'!G14=0,"   ---",'G-Prima Tot x Tip V'!G14/'F-N° Seg Contrat'!G14*1000)</f>
        <v>   ---</v>
      </c>
      <c r="H14" s="175" t="str">
        <f>IF('F-N° Seg Contrat'!H14=0,"   ---",'G-Prima Tot x Tip V'!H14/'F-N° Seg Contrat'!H14*1000)</f>
        <v>   ---</v>
      </c>
      <c r="I14" s="183">
        <f>IF('F-N° Seg Contrat'!I14=0,"   ---",'G-Prima Tot x Tip V'!I14/'F-N° Seg Contrat'!I14*1000)</f>
        <v>97425.53191489361</v>
      </c>
    </row>
    <row r="15" spans="1:9" ht="12.75">
      <c r="A15" s="85" t="str">
        <f>'F-N° Seg Contrat'!A15</f>
        <v>Consorcio Nacional</v>
      </c>
      <c r="B15" s="175">
        <f>IF('F-N° Seg Contrat'!B15=0,"   ---",'G-Prima Tot x Tip V'!B15/'F-N° Seg Contrat'!B15*1000)</f>
        <v>6416.7528895169835</v>
      </c>
      <c r="C15" s="175">
        <f>IF('F-N° Seg Contrat'!C15=0,"   ---",'G-Prima Tot x Tip V'!C15/'F-N° Seg Contrat'!C15*1000)</f>
        <v>7181.880623086773</v>
      </c>
      <c r="D15" s="175">
        <f>IF('F-N° Seg Contrat'!D15=0,"   ---",'G-Prima Tot x Tip V'!D15/'F-N° Seg Contrat'!D15*1000)</f>
        <v>19398.45261121857</v>
      </c>
      <c r="E15" s="175">
        <f>IF('F-N° Seg Contrat'!E15=0,"   ---",'G-Prima Tot x Tip V'!E15/'F-N° Seg Contrat'!E15*1000)</f>
        <v>19445.295404814005</v>
      </c>
      <c r="F15" s="175">
        <f>IF('F-N° Seg Contrat'!F15=0,"   ---",'G-Prima Tot x Tip V'!F15/'F-N° Seg Contrat'!F15*1000)</f>
        <v>29356.960279823765</v>
      </c>
      <c r="G15" s="175">
        <f>IF('F-N° Seg Contrat'!G15=0,"   ---",'G-Prima Tot x Tip V'!G15/'F-N° Seg Contrat'!G15*1000)</f>
        <v>18221.428571428572</v>
      </c>
      <c r="H15" s="175">
        <f>IF('F-N° Seg Contrat'!H15=0,"   ---",'G-Prima Tot x Tip V'!H15/'F-N° Seg Contrat'!H15*1000)</f>
        <v>6131.966116807846</v>
      </c>
      <c r="I15" s="183">
        <f>IF('F-N° Seg Contrat'!I15=0,"   ---",'G-Prima Tot x Tip V'!I15/'F-N° Seg Contrat'!I15*1000)</f>
        <v>9848.184263984866</v>
      </c>
    </row>
    <row r="16" spans="1:9" ht="12.75">
      <c r="A16" s="85" t="str">
        <f>'F-N° Seg Contrat'!A16</f>
        <v>Cruz Blanca</v>
      </c>
      <c r="B16" s="175">
        <f>IF('F-N° Seg Contrat'!B16=0,"   ---",'G-Prima Tot x Tip V'!B16/'F-N° Seg Contrat'!B16*1000)</f>
        <v>7988.1167656936195</v>
      </c>
      <c r="C16" s="175">
        <f>IF('F-N° Seg Contrat'!C16=0,"   ---",'G-Prima Tot x Tip V'!C16/'F-N° Seg Contrat'!C16*1000)</f>
        <v>9490.955740859526</v>
      </c>
      <c r="D16" s="175">
        <f>IF('F-N° Seg Contrat'!D16=0,"   ---",'G-Prima Tot x Tip V'!D16/'F-N° Seg Contrat'!D16*1000)</f>
        <v>18023.026315789473</v>
      </c>
      <c r="E16" s="175" t="str">
        <f>IF('F-N° Seg Contrat'!E16=0,"   ---",'G-Prima Tot x Tip V'!E16/'F-N° Seg Contrat'!E16*1000)</f>
        <v>   ---</v>
      </c>
      <c r="F16" s="175">
        <f>IF('F-N° Seg Contrat'!F16=0,"   ---",'G-Prima Tot x Tip V'!F16/'F-N° Seg Contrat'!F16*1000)</f>
        <v>30740.029542097487</v>
      </c>
      <c r="G16" s="175" t="str">
        <f>IF('F-N° Seg Contrat'!G16=0,"   ---",'G-Prima Tot x Tip V'!G16/'F-N° Seg Contrat'!G16*1000)</f>
        <v>   ---</v>
      </c>
      <c r="H16" s="175">
        <f>IF('F-N° Seg Contrat'!H16=0,"   ---",'G-Prima Tot x Tip V'!H16/'F-N° Seg Contrat'!H16*1000)</f>
        <v>10526.029654036243</v>
      </c>
      <c r="I16" s="183">
        <f>IF('F-N° Seg Contrat'!I16=0,"   ---",'G-Prima Tot x Tip V'!I16/'F-N° Seg Contrat'!I16*1000)</f>
        <v>10152.97005897092</v>
      </c>
    </row>
    <row r="17" spans="1:9" ht="12.75">
      <c r="A17" s="85" t="str">
        <f>'F-N° Seg Contrat'!A17</f>
        <v>HDI</v>
      </c>
      <c r="B17" s="175">
        <f>IF('F-N° Seg Contrat'!B17=0,"   ---",'G-Prima Tot x Tip V'!B17/'F-N° Seg Contrat'!B17*1000)</f>
        <v>5463.255091619611</v>
      </c>
      <c r="C17" s="175">
        <f>IF('F-N° Seg Contrat'!C17=0,"   ---",'G-Prima Tot x Tip V'!C17/'F-N° Seg Contrat'!C17*1000)</f>
        <v>7702.9943239463655</v>
      </c>
      <c r="D17" s="175">
        <f>IF('F-N° Seg Contrat'!D17=0,"   ---",'G-Prima Tot x Tip V'!D17/'F-N° Seg Contrat'!D17*1000)</f>
        <v>18145.32936360253</v>
      </c>
      <c r="E17" s="175">
        <f>IF('F-N° Seg Contrat'!E17=0,"   ---",'G-Prima Tot x Tip V'!E17/'F-N° Seg Contrat'!E17*1000)</f>
        <v>66757.02075702076</v>
      </c>
      <c r="F17" s="175">
        <f>IF('F-N° Seg Contrat'!F17=0,"   ---",'G-Prima Tot x Tip V'!F17/'F-N° Seg Contrat'!F17*1000)</f>
        <v>29781.41118217454</v>
      </c>
      <c r="G17" s="175">
        <f>IF('F-N° Seg Contrat'!G17=0,"   ---",'G-Prima Tot x Tip V'!G17/'F-N° Seg Contrat'!G17*1000)</f>
        <v>16286.458333333332</v>
      </c>
      <c r="H17" s="175">
        <f>IF('F-N° Seg Contrat'!H17=0,"   ---",'G-Prima Tot x Tip V'!H17/'F-N° Seg Contrat'!H17*1000)</f>
        <v>6720.601780779859</v>
      </c>
      <c r="I17" s="183">
        <f>IF('F-N° Seg Contrat'!I17=0,"   ---",'G-Prima Tot x Tip V'!I17/'F-N° Seg Contrat'!I17*1000)</f>
        <v>7050.446781698041</v>
      </c>
    </row>
    <row r="18" spans="1:9" ht="12.75">
      <c r="A18" s="85" t="str">
        <f>'F-N° Seg Contrat'!A18</f>
        <v>Liberty</v>
      </c>
      <c r="B18" s="175" t="str">
        <f>IF('F-N° Seg Contrat'!B18=0,"   ---",'G-Prima Tot x Tip V'!B18/'F-N° Seg Contrat'!B18*1000)</f>
        <v>   ---</v>
      </c>
      <c r="C18" s="175" t="str">
        <f>IF('F-N° Seg Contrat'!C18=0,"   ---",'G-Prima Tot x Tip V'!C18/'F-N° Seg Contrat'!C18*1000)</f>
        <v>   ---</v>
      </c>
      <c r="D18" s="175" t="str">
        <f>IF('F-N° Seg Contrat'!D18=0,"   ---",'G-Prima Tot x Tip V'!D18/'F-N° Seg Contrat'!D18*1000)</f>
        <v>   ---</v>
      </c>
      <c r="E18" s="175" t="str">
        <f>IF('F-N° Seg Contrat'!E18=0,"   ---",'G-Prima Tot x Tip V'!E18/'F-N° Seg Contrat'!E18*1000)</f>
        <v>   ---</v>
      </c>
      <c r="F18" s="175" t="str">
        <f>IF('F-N° Seg Contrat'!F18=0,"   ---",'G-Prima Tot x Tip V'!F18/'F-N° Seg Contrat'!F18*1000)</f>
        <v>   ---</v>
      </c>
      <c r="G18" s="175" t="str">
        <f>IF('F-N° Seg Contrat'!G18=0,"   ---",'G-Prima Tot x Tip V'!G18/'F-N° Seg Contrat'!G18*1000)</f>
        <v>   ---</v>
      </c>
      <c r="H18" s="175" t="str">
        <f>IF('F-N° Seg Contrat'!H18=0,"   ---",'G-Prima Tot x Tip V'!H18/'F-N° Seg Contrat'!H18*1000)</f>
        <v>   ---</v>
      </c>
      <c r="I18" s="183" t="str">
        <f>IF('F-N° Seg Contrat'!I18=0,"   ---",'G-Prima Tot x Tip V'!I18/'F-N° Seg Contrat'!I18*1000)</f>
        <v>   ---</v>
      </c>
    </row>
    <row r="19" spans="1:9" ht="12.75">
      <c r="A19" s="85" t="str">
        <f>'F-N° Seg Contrat'!A19</f>
        <v>Mapfre</v>
      </c>
      <c r="B19" s="175">
        <f>IF('F-N° Seg Contrat'!B19=0,"   ---",'G-Prima Tot x Tip V'!B19/'F-N° Seg Contrat'!B19*1000)</f>
        <v>6621.79395123072</v>
      </c>
      <c r="C19" s="175">
        <f>IF('F-N° Seg Contrat'!C19=0,"   ---",'G-Prima Tot x Tip V'!C19/'F-N° Seg Contrat'!C19*1000)</f>
        <v>9611.789820220674</v>
      </c>
      <c r="D19" s="175">
        <f>IF('F-N° Seg Contrat'!D19=0,"   ---",'G-Prima Tot x Tip V'!D19/'F-N° Seg Contrat'!D19*1000)</f>
        <v>16276.530612244898</v>
      </c>
      <c r="E19" s="175">
        <f>IF('F-N° Seg Contrat'!E19=0,"   ---",'G-Prima Tot x Tip V'!E19/'F-N° Seg Contrat'!E19*1000)</f>
        <v>18233.737939620292</v>
      </c>
      <c r="F19" s="175">
        <f>IF('F-N° Seg Contrat'!F19=0,"   ---",'G-Prima Tot x Tip V'!F19/'F-N° Seg Contrat'!F19*1000)</f>
        <v>32217.620345140782</v>
      </c>
      <c r="G19" s="175">
        <f>IF('F-N° Seg Contrat'!G19=0,"   ---",'G-Prima Tot x Tip V'!G19/'F-N° Seg Contrat'!G19*1000)</f>
        <v>18427.272727272724</v>
      </c>
      <c r="H19" s="175">
        <f>IF('F-N° Seg Contrat'!H19=0,"   ---",'G-Prima Tot x Tip V'!H19/'F-N° Seg Contrat'!H19*1000)</f>
        <v>9143.988018827557</v>
      </c>
      <c r="I19" s="183">
        <f>IF('F-N° Seg Contrat'!I19=0,"   ---",'G-Prima Tot x Tip V'!I19/'F-N° Seg Contrat'!I19*1000)</f>
        <v>9564.383002479155</v>
      </c>
    </row>
    <row r="20" spans="1:9" ht="12.75">
      <c r="A20" s="85" t="str">
        <f>'F-N° Seg Contrat'!A20</f>
        <v>Mutual de Seguros</v>
      </c>
      <c r="B20" s="175">
        <f>IF('F-N° Seg Contrat'!B20=0,"   ---",'G-Prima Tot x Tip V'!B20/'F-N° Seg Contrat'!B20*1000)</f>
        <v>8793.830534947287</v>
      </c>
      <c r="C20" s="175">
        <f>IF('F-N° Seg Contrat'!C20=0,"   ---",'G-Prima Tot x Tip V'!C20/'F-N° Seg Contrat'!C20*1000)</f>
        <v>11052.380952380952</v>
      </c>
      <c r="D20" s="175" t="str">
        <f>IF('F-N° Seg Contrat'!D20=0,"   ---",'G-Prima Tot x Tip V'!D20/'F-N° Seg Contrat'!D20*1000)</f>
        <v>   ---</v>
      </c>
      <c r="E20" s="175" t="str">
        <f>IF('F-N° Seg Contrat'!E20=0,"   ---",'G-Prima Tot x Tip V'!E20/'F-N° Seg Contrat'!E20*1000)</f>
        <v>   ---</v>
      </c>
      <c r="F20" s="175">
        <f>IF('F-N° Seg Contrat'!F20=0,"   ---",'G-Prima Tot x Tip V'!F20/'F-N° Seg Contrat'!F20*1000)</f>
        <v>38555.555555555555</v>
      </c>
      <c r="G20" s="175" t="str">
        <f>IF('F-N° Seg Contrat'!G20=0,"   ---",'G-Prima Tot x Tip V'!G20/'F-N° Seg Contrat'!G20*1000)</f>
        <v>   ---</v>
      </c>
      <c r="H20" s="175">
        <f>IF('F-N° Seg Contrat'!H20=0,"   ---",'G-Prima Tot x Tip V'!H20/'F-N° Seg Contrat'!H20*1000)</f>
        <v>6643.835616438357</v>
      </c>
      <c r="I20" s="183">
        <f>IF('F-N° Seg Contrat'!I20=0,"   ---",'G-Prima Tot x Tip V'!I20/'F-N° Seg Contrat'!I20*1000)</f>
        <v>9342.778793418647</v>
      </c>
    </row>
    <row r="21" spans="1:9" ht="12.75">
      <c r="A21" s="85" t="str">
        <f>'F-N° Seg Contrat'!A21</f>
        <v>Renta Nacional</v>
      </c>
      <c r="B21" s="175">
        <f>IF('F-N° Seg Contrat'!B21=0,"   ---",'G-Prima Tot x Tip V'!B21/'F-N° Seg Contrat'!B21*1000)</f>
        <v>9635.542168674698</v>
      </c>
      <c r="C21" s="175">
        <f>IF('F-N° Seg Contrat'!C21=0,"   ---",'G-Prima Tot x Tip V'!C21/'F-N° Seg Contrat'!C21*1000)</f>
        <v>11789.634146341463</v>
      </c>
      <c r="D21" s="175" t="str">
        <f>IF('F-N° Seg Contrat'!D21=0,"   ---",'G-Prima Tot x Tip V'!D21/'F-N° Seg Contrat'!D21*1000)</f>
        <v>   ---</v>
      </c>
      <c r="E21" s="175">
        <f>IF('F-N° Seg Contrat'!E21=0,"   ---",'G-Prima Tot x Tip V'!E21/'F-N° Seg Contrat'!E21*1000)</f>
        <v>20700</v>
      </c>
      <c r="F21" s="175">
        <f>IF('F-N° Seg Contrat'!F21=0,"   ---",'G-Prima Tot x Tip V'!F21/'F-N° Seg Contrat'!F21*1000)</f>
        <v>33385.964912280695</v>
      </c>
      <c r="G21" s="175">
        <f>IF('F-N° Seg Contrat'!G21=0,"   ---",'G-Prima Tot x Tip V'!G21/'F-N° Seg Contrat'!G21*1000)</f>
        <v>22666.666666666668</v>
      </c>
      <c r="H21" s="175">
        <f>IF('F-N° Seg Contrat'!H21=0,"   ---",'G-Prima Tot x Tip V'!H21/'F-N° Seg Contrat'!H21*1000)</f>
        <v>7140</v>
      </c>
      <c r="I21" s="183">
        <f>IF('F-N° Seg Contrat'!I21=0,"   ---",'G-Prima Tot x Tip V'!I21/'F-N° Seg Contrat'!I21*1000)</f>
        <v>11592.691622103386</v>
      </c>
    </row>
    <row r="22" spans="1:9" ht="12.75">
      <c r="A22" s="85" t="str">
        <f>'F-N° Seg Contrat'!A22</f>
        <v>Suramericana</v>
      </c>
      <c r="B22" s="175">
        <f>IF('F-N° Seg Contrat'!B22=0,"   ---",'G-Prima Tot x Tip V'!B22/'F-N° Seg Contrat'!B22*1000)</f>
        <v>7813.112078346028</v>
      </c>
      <c r="C22" s="175">
        <f>IF('F-N° Seg Contrat'!C22=0,"   ---",'G-Prima Tot x Tip V'!C22/'F-N° Seg Contrat'!C22*1000)</f>
        <v>9396.885813148789</v>
      </c>
      <c r="D22" s="175">
        <f>IF('F-N° Seg Contrat'!D22=0,"   ---",'G-Prima Tot x Tip V'!D22/'F-N° Seg Contrat'!D22*1000)</f>
        <v>18085.34322820037</v>
      </c>
      <c r="E22" s="175">
        <f>IF('F-N° Seg Contrat'!E22=0,"   ---",'G-Prima Tot x Tip V'!E22/'F-N° Seg Contrat'!E22*1000)</f>
        <v>21997.175141242937</v>
      </c>
      <c r="F22" s="175">
        <f>IF('F-N° Seg Contrat'!F22=0,"   ---",'G-Prima Tot x Tip V'!F22/'F-N° Seg Contrat'!F22*1000)</f>
        <v>37399.14772727273</v>
      </c>
      <c r="G22" s="175">
        <f>IF('F-N° Seg Contrat'!G22=0,"   ---",'G-Prima Tot x Tip V'!G22/'F-N° Seg Contrat'!G22*1000)</f>
        <v>21437.5</v>
      </c>
      <c r="H22" s="175">
        <f>IF('F-N° Seg Contrat'!H22=0,"   ---",'G-Prima Tot x Tip V'!H22/'F-N° Seg Contrat'!H22*1000)</f>
        <v>10016.016427104723</v>
      </c>
      <c r="I22" s="183">
        <f>IF('F-N° Seg Contrat'!I22=0,"   ---",'G-Prima Tot x Tip V'!I22/'F-N° Seg Contrat'!I22*1000)</f>
        <v>13969.561815336463</v>
      </c>
    </row>
    <row r="23" spans="1:10" ht="12.75">
      <c r="A23" s="85" t="str">
        <f>'F-N° Seg Contrat'!A23</f>
        <v>SURA</v>
      </c>
      <c r="B23" s="175" t="str">
        <f>IF('F-N° Seg Contrat'!B23=0,"   ---",'G-Prima Tot x Tip V'!B23/'F-N° Seg Contrat'!B23*1000)</f>
        <v>   ---</v>
      </c>
      <c r="C23" s="175" t="str">
        <f>IF('F-N° Seg Contrat'!C23=0,"   ---",'G-Prima Tot x Tip V'!C23/'F-N° Seg Contrat'!C23*1000)</f>
        <v>   ---</v>
      </c>
      <c r="D23" s="175" t="str">
        <f>IF('F-N° Seg Contrat'!D23=0,"   ---",'G-Prima Tot x Tip V'!D23/'F-N° Seg Contrat'!D23*1000)</f>
        <v>   ---</v>
      </c>
      <c r="E23" s="175" t="str">
        <f>IF('F-N° Seg Contrat'!E23=0,"   ---",'G-Prima Tot x Tip V'!E23/'F-N° Seg Contrat'!E23*1000)</f>
        <v>   ---</v>
      </c>
      <c r="F23" s="175" t="str">
        <f>IF('F-N° Seg Contrat'!F23=0,"   ---",'G-Prima Tot x Tip V'!F23/'F-N° Seg Contrat'!F23*1000)</f>
        <v>   ---</v>
      </c>
      <c r="G23" s="175" t="str">
        <f>IF('F-N° Seg Contrat'!G23=0,"   ---",'G-Prima Tot x Tip V'!G23/'F-N° Seg Contrat'!G23*1000)</f>
        <v>   ---</v>
      </c>
      <c r="H23" s="175" t="str">
        <f>IF('F-N° Seg Contrat'!H23=0,"   ---",'G-Prima Tot x Tip V'!H23/'F-N° Seg Contrat'!H23*1000)</f>
        <v>   ---</v>
      </c>
      <c r="I23" s="183" t="str">
        <f>IF('F-N° Seg Contrat'!I23=0,"   ---",'G-Prima Tot x Tip V'!I23/'F-N° Seg Contrat'!I23*1000)</f>
        <v>   ---</v>
      </c>
      <c r="J23" s="176"/>
    </row>
    <row r="24" spans="1:10" ht="12.75">
      <c r="A24" s="85" t="str">
        <f>'F-N° Seg Contrat'!A24</f>
        <v>Zenit</v>
      </c>
      <c r="B24" s="175">
        <f>IF('F-N° Seg Contrat'!B24=0,"   ---",'G-Prima Tot x Tip V'!B24/'F-N° Seg Contrat'!B24*1000)</f>
        <v>5348.6082732910345</v>
      </c>
      <c r="C24" s="175">
        <f>IF('F-N° Seg Contrat'!C24=0,"   ---",'G-Prima Tot x Tip V'!C24/'F-N° Seg Contrat'!C24*1000)</f>
        <v>8963.324751375638</v>
      </c>
      <c r="D24" s="175" t="str">
        <f>IF('F-N° Seg Contrat'!D24=0,"   ---",'G-Prima Tot x Tip V'!D24/'F-N° Seg Contrat'!D24*1000)</f>
        <v>   ---</v>
      </c>
      <c r="E24" s="175" t="str">
        <f>IF('F-N° Seg Contrat'!E24=0,"   ---",'G-Prima Tot x Tip V'!E24/'F-N° Seg Contrat'!E24*1000)</f>
        <v>   ---</v>
      </c>
      <c r="F24" s="175">
        <f>IF('F-N° Seg Contrat'!F24=0,"   ---",'G-Prima Tot x Tip V'!F24/'F-N° Seg Contrat'!F24*1000)</f>
        <v>32827.65912455064</v>
      </c>
      <c r="G24" s="175" t="str">
        <f>IF('F-N° Seg Contrat'!G24=0,"   ---",'G-Prima Tot x Tip V'!G24/'F-N° Seg Contrat'!G24*1000)</f>
        <v>   ---</v>
      </c>
      <c r="H24" s="230">
        <f>IF('F-N° Seg Contrat'!H24=0,"   ---",'G-Prima Tot x Tip V'!H24/'F-N° Seg Contrat'!H24*1000)</f>
        <v>7339.87915407855</v>
      </c>
      <c r="I24" s="231">
        <f>IF('F-N° Seg Contrat'!I24=0,"   ---",'G-Prima Tot x Tip V'!I24/'F-N° Seg Contrat'!I24*1000)</f>
        <v>6376.8148744568825</v>
      </c>
      <c r="J24" s="176"/>
    </row>
    <row r="25" spans="1:10" ht="12.75">
      <c r="A25" s="64"/>
      <c r="B25" s="177"/>
      <c r="C25" s="83"/>
      <c r="D25" s="83"/>
      <c r="E25" s="83"/>
      <c r="F25" s="83"/>
      <c r="G25" s="83"/>
      <c r="H25" s="171"/>
      <c r="I25" s="184"/>
      <c r="J25" s="176"/>
    </row>
    <row r="26" spans="1:9" ht="12.75">
      <c r="A26" s="69" t="s">
        <v>14</v>
      </c>
      <c r="B26" s="11">
        <f>'G-Prima Tot x Tip V'!B26/'F-N° Seg Contrat'!B26*1000</f>
        <v>5705.276151355149</v>
      </c>
      <c r="C26" s="11">
        <f>'G-Prima Tot x Tip V'!C26/'F-N° Seg Contrat'!C26*1000</f>
        <v>7629.784544490005</v>
      </c>
      <c r="D26" s="11">
        <f>'G-Prima Tot x Tip V'!D26/'F-N° Seg Contrat'!D26*1000</f>
        <v>16049.479166666668</v>
      </c>
      <c r="E26" s="11">
        <f>'G-Prima Tot x Tip V'!E26/'F-N° Seg Contrat'!E26*1000</f>
        <v>32036.066547831255</v>
      </c>
      <c r="F26" s="11">
        <f>'G-Prima Tot x Tip V'!F26/'F-N° Seg Contrat'!F26*1000</f>
        <v>29860.106382978724</v>
      </c>
      <c r="G26" s="11">
        <f>'G-Prima Tot x Tip V'!G26/'F-N° Seg Contrat'!G26*1000</f>
        <v>14925.243770314193</v>
      </c>
      <c r="H26" s="11">
        <f>'G-Prima Tot x Tip V'!H26/'F-N° Seg Contrat'!H26*1000</f>
        <v>9109.313699145483</v>
      </c>
      <c r="I26" s="185">
        <f>'G-Prima Tot x Tip V'!I26/'F-N° Seg Contrat'!I26*1000</f>
        <v>8092.472011126393</v>
      </c>
    </row>
    <row r="27" spans="1:9" ht="12.75">
      <c r="A27" s="84"/>
      <c r="B27" s="74"/>
      <c r="C27" s="74"/>
      <c r="D27" s="74"/>
      <c r="E27" s="74"/>
      <c r="F27" s="74"/>
      <c r="G27" s="74"/>
      <c r="H27" s="74"/>
      <c r="I27" s="186"/>
    </row>
    <row r="28" spans="1:9" ht="12.75">
      <c r="A28" s="76"/>
      <c r="B28" s="51"/>
      <c r="C28" s="51"/>
      <c r="D28" s="51"/>
      <c r="E28" s="51"/>
      <c r="F28" s="51"/>
      <c r="G28" s="51"/>
      <c r="H28" s="51"/>
      <c r="I28" s="49"/>
    </row>
    <row r="29" spans="1:9" ht="12.75">
      <c r="A29" s="76"/>
      <c r="B29" s="51"/>
      <c r="C29" s="51"/>
      <c r="D29" s="51"/>
      <c r="E29" s="51"/>
      <c r="F29" s="51"/>
      <c r="G29" s="51"/>
      <c r="H29" s="51"/>
      <c r="I29" s="49"/>
    </row>
    <row r="30" spans="1:9" ht="12.75">
      <c r="A30" s="76"/>
      <c r="B30" s="51"/>
      <c r="C30" s="51"/>
      <c r="D30" s="51"/>
      <c r="E30" s="51"/>
      <c r="F30" s="51"/>
      <c r="G30" s="51"/>
      <c r="H30" s="51"/>
      <c r="I30" s="49"/>
    </row>
    <row r="31" spans="1:9" ht="12.75">
      <c r="A31" s="76"/>
      <c r="B31" s="51"/>
      <c r="C31" s="51"/>
      <c r="D31" s="51"/>
      <c r="E31" s="51"/>
      <c r="F31" s="51"/>
      <c r="G31" s="51"/>
      <c r="H31" s="51"/>
      <c r="I31" s="49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2017-10-03T20:22:53Z</dcterms:modified>
  <cp:category/>
  <cp:version/>
  <cp:contentType/>
  <cp:contentStatus/>
</cp:coreProperties>
</file>