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9180" windowHeight="4125" tabRatio="842" activeTab="7"/>
  </bookViews>
  <sheets>
    <sheet name="A-N° Sinies Denun" sheetId="1" r:id="rId1"/>
    <sheet name="B-N° Sinies Pagad" sheetId="2" r:id="rId2"/>
    <sheet name="C-N° Pers Sinies" sheetId="3" r:id="rId3"/>
    <sheet name="D-Sinies Pag Direc" sheetId="4" r:id="rId4"/>
    <sheet name="E-Costo Sin Direc" sheetId="5" r:id="rId5"/>
    <sheet name="F-N° Seg Contrat" sheetId="6" r:id="rId6"/>
    <sheet name="G-Prima Tot x Tip V" sheetId="7" r:id="rId7"/>
    <sheet name="H-Prim Prom x Tip V" sheetId="8" r:id="rId8"/>
    <sheet name="NOTAS" sheetId="9" r:id="rId9"/>
    <sheet name="Hoja2" sheetId="10" r:id="rId10"/>
  </sheets>
  <definedNames>
    <definedName name="_xlnm.Print_Area" localSheetId="0">'A-N° Sinies Denun'!$A$1:$E$29</definedName>
    <definedName name="_xlnm.Print_Area" localSheetId="1">'B-N° Sinies Pagad'!$A$1:$E$29</definedName>
    <definedName name="_xlnm.Print_Area" localSheetId="2">'C-N° Pers Sinies'!$A$1:$G$29</definedName>
    <definedName name="_xlnm.Print_Area" localSheetId="3">'D-Sinies Pag Direc'!$A$1:$H$29</definedName>
    <definedName name="_xlnm.Print_Area" localSheetId="4">'E-Costo Sin Direc'!$A$1:$F$30</definedName>
    <definedName name="_xlnm.Print_Area" localSheetId="5">'F-N° Seg Contrat'!$A$3:$I$29</definedName>
    <definedName name="_xlnm.Print_Area" localSheetId="6">'G-Prima Tot x Tip V'!$A$1:$I$29</definedName>
    <definedName name="_xlnm.Print_Area" localSheetId="7">'H-Prim Prom x Tip V'!$A$2:$I$28</definedName>
    <definedName name="DIC" localSheetId="0">'A-N° Sinies Denun'!#REF!</definedName>
    <definedName name="DIC" localSheetId="2">'C-N° Pers Sinies'!#REF!</definedName>
    <definedName name="DIC" localSheetId="3">'D-Sinies Pag Direc'!#REF!</definedName>
    <definedName name="DIC">'F-N° Seg Contrat'!#REF!</definedName>
    <definedName name="JUN" localSheetId="0">'A-N° Sinies Denun'!#REF!</definedName>
    <definedName name="JUN" localSheetId="2">'C-N° Pers Sinies'!#REF!</definedName>
    <definedName name="JUN" localSheetId="3">'D-Sinies Pag Direc'!#REF!</definedName>
    <definedName name="JUN">'F-N° Seg Contrat'!#REF!</definedName>
    <definedName name="MAR" localSheetId="0">'A-N° Sinies Denun'!#REF!</definedName>
    <definedName name="MAR" localSheetId="2">'C-N° Pers Sinies'!#REF!</definedName>
    <definedName name="MAR" localSheetId="3">'D-Sinies Pag Direc'!#REF!</definedName>
    <definedName name="MAR">'F-N° Seg Contrat'!#REF!</definedName>
    <definedName name="SEP" localSheetId="0">'A-N° Sinies Denun'!#REF!</definedName>
    <definedName name="SEP" localSheetId="2">'C-N° Pers Sinies'!#REF!</definedName>
    <definedName name="SEP" localSheetId="3">'D-Sinies Pag Direc'!#REF!</definedName>
    <definedName name="SEP">'F-N° Seg Contrat'!#REF!</definedName>
  </definedNames>
  <calcPr fullCalcOnLoad="1"/>
</workbook>
</file>

<file path=xl/sharedStrings.xml><?xml version="1.0" encoding="utf-8"?>
<sst xmlns="http://schemas.openxmlformats.org/spreadsheetml/2006/main" count="148" uniqueCount="102">
  <si>
    <t>F.  NUMERO DE SEGUROS CONTRATADOS</t>
  </si>
  <si>
    <t>Sociedad</t>
  </si>
  <si>
    <t>Automóviles</t>
  </si>
  <si>
    <t>Camionetas</t>
  </si>
  <si>
    <t>Camiones</t>
  </si>
  <si>
    <t>Buses</t>
  </si>
  <si>
    <t>Taxis</t>
  </si>
  <si>
    <t>Otros</t>
  </si>
  <si>
    <t>Total</t>
  </si>
  <si>
    <t>Chilena Consolidada</t>
  </si>
  <si>
    <t>Renta Nacional</t>
  </si>
  <si>
    <t>TOTAL</t>
  </si>
  <si>
    <t>G.  PRIMA TOTAL POR TIPO DE VEHICULO</t>
  </si>
  <si>
    <t>H.  PRIMA PROMEDIO POR TIPO DE VEHICULO</t>
  </si>
  <si>
    <t>PROMEDIO</t>
  </si>
  <si>
    <t>C.  NUMERO DE PERSONAS SINIESTRADAS DEL PERIODO</t>
  </si>
  <si>
    <t>Fallecidos</t>
  </si>
  <si>
    <t>Sólo gastos de</t>
  </si>
  <si>
    <t>Por siniestros</t>
  </si>
  <si>
    <t>Total personas</t>
  </si>
  <si>
    <t>total</t>
  </si>
  <si>
    <t>parcial</t>
  </si>
  <si>
    <t>hospital y otros</t>
  </si>
  <si>
    <t>en revisión</t>
  </si>
  <si>
    <t>siniestradas del período</t>
  </si>
  <si>
    <t>(7)</t>
  </si>
  <si>
    <t>(8)</t>
  </si>
  <si>
    <t>(9)</t>
  </si>
  <si>
    <t>(10)</t>
  </si>
  <si>
    <t>(11)</t>
  </si>
  <si>
    <t>(7)+(8)+(9)+(10)+(11)</t>
  </si>
  <si>
    <t>D.  SINIESTROS PAGADOS DIRECTOS EN EL PERIODO</t>
  </si>
  <si>
    <t xml:space="preserve">             Indemnizaciones (sin gastos de hospital)</t>
  </si>
  <si>
    <t>Gtos. hospital</t>
  </si>
  <si>
    <t>Costo de</t>
  </si>
  <si>
    <t>Total siniestros</t>
  </si>
  <si>
    <t>Inval. parcial</t>
  </si>
  <si>
    <t>Inval. total</t>
  </si>
  <si>
    <t>Total indemniz.</t>
  </si>
  <si>
    <t>y otros</t>
  </si>
  <si>
    <t>liquidación</t>
  </si>
  <si>
    <t>pagados directos</t>
  </si>
  <si>
    <t>(12)</t>
  </si>
  <si>
    <t>(13)</t>
  </si>
  <si>
    <t>(14)</t>
  </si>
  <si>
    <t>(12)+(13)+(14)</t>
  </si>
  <si>
    <t>E.  COSTO DE SINIESTROS DIRECTOS DEL PERIODO</t>
  </si>
  <si>
    <t>Siniestros</t>
  </si>
  <si>
    <t>Reserva</t>
  </si>
  <si>
    <t>Siniestros por</t>
  </si>
  <si>
    <t>Costo siniestros</t>
  </si>
  <si>
    <t>pagados</t>
  </si>
  <si>
    <t>por pagar</t>
  </si>
  <si>
    <t>pagar directos</t>
  </si>
  <si>
    <t>directos del</t>
  </si>
  <si>
    <t>período anterior</t>
  </si>
  <si>
    <t>período</t>
  </si>
  <si>
    <t>(15)</t>
  </si>
  <si>
    <t>(16)</t>
  </si>
  <si>
    <t>(17)</t>
  </si>
  <si>
    <t>(18)</t>
  </si>
  <si>
    <t>(15+16+17)-(18)</t>
  </si>
  <si>
    <t xml:space="preserve">SEGURO OBLIGATORIO DE ACCIDENTES PERSONALES </t>
  </si>
  <si>
    <t>A .  NUMERO DE SINIESTROS DENUNCIADOS DEL PERIODO</t>
  </si>
  <si>
    <t>Total de siniestros</t>
  </si>
  <si>
    <t>rechazados</t>
  </si>
  <si>
    <t>aceptados</t>
  </si>
  <si>
    <t>del período</t>
  </si>
  <si>
    <t>(1)</t>
  </si>
  <si>
    <t>(2)</t>
  </si>
  <si>
    <t>(3)</t>
  </si>
  <si>
    <t>(1)+(2)+(3)</t>
  </si>
  <si>
    <t>B.  NUMERO DE SINIESTROS PAGADOS O POR PAGAR DEL PERIODO</t>
  </si>
  <si>
    <t>parc. pagados</t>
  </si>
  <si>
    <t>(4)</t>
  </si>
  <si>
    <t>(5)</t>
  </si>
  <si>
    <t>(6)</t>
  </si>
  <si>
    <t>(4)+(5)+(6)</t>
  </si>
  <si>
    <t>Siniestros directos</t>
  </si>
  <si>
    <t>Ocurridos y</t>
  </si>
  <si>
    <t xml:space="preserve"> no reportados</t>
  </si>
  <si>
    <t xml:space="preserve">     Incapacidad permanente</t>
  </si>
  <si>
    <t>Consorcio Nacional</t>
  </si>
  <si>
    <t>Mapfre</t>
  </si>
  <si>
    <t>Promedio</t>
  </si>
  <si>
    <t>Motocicletas</t>
  </si>
  <si>
    <t>Bci</t>
  </si>
  <si>
    <t>Liberty</t>
  </si>
  <si>
    <t>RSA</t>
  </si>
  <si>
    <t>HDI</t>
  </si>
  <si>
    <t>Zenit</t>
  </si>
  <si>
    <t>SURA</t>
  </si>
  <si>
    <t>Mutual de Seguros</t>
  </si>
  <si>
    <t>BNP PARIBAS CARDIF</t>
  </si>
  <si>
    <t>AIG</t>
  </si>
  <si>
    <t>Magallanes</t>
  </si>
  <si>
    <t>Penta Security</t>
  </si>
  <si>
    <t>Cruz Blanca</t>
  </si>
  <si>
    <t>Chubb</t>
  </si>
  <si>
    <t xml:space="preserve">      (entre el 1 de enero y  30 de septiembre de 2015)</t>
  </si>
  <si>
    <t xml:space="preserve">      (entre el 1 de enero y 30 de septiembre de 2015, montos expresados en miles de pesos de septiembre de 2015)</t>
  </si>
  <si>
    <t>1. Con fecha 30 de mayo de 2016 se corrigen cifras de cuadros F, G y H de las compañías CHUBB y MAGALLANES</t>
  </si>
</sst>
</file>

<file path=xl/styles.xml><?xml version="1.0" encoding="utf-8"?>
<styleSheet xmlns="http://schemas.openxmlformats.org/spreadsheetml/2006/main">
  <numFmts count="7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Ch$&quot;#,##0_);\(&quot;Ch$&quot;#,##0\)"/>
    <numFmt numFmtId="189" formatCode="&quot;Ch$&quot;#,##0_);[Red]\(&quot;Ch$&quot;#,##0\)"/>
    <numFmt numFmtId="190" formatCode="&quot;Ch$&quot;#,##0.00_);\(&quot;Ch$&quot;#,##0.00\)"/>
    <numFmt numFmtId="191" formatCode="&quot;Ch$&quot;#,##0.00_);[Red]\(&quot;Ch$&quot;#,##0.00\)"/>
    <numFmt numFmtId="192" formatCode="_(&quot;Ch$&quot;* #,##0_);_(&quot;Ch$&quot;* \(#,##0\);_(&quot;Ch$&quot;* &quot;-&quot;_);_(@_)"/>
    <numFmt numFmtId="193" formatCode="_(&quot;Ch$&quot;* #,##0.00_);_(&quot;Ch$&quot;* \(#,##0.00\);_(&quot;Ch$&quot;* &quot;-&quot;??_);_(@_)"/>
    <numFmt numFmtId="194" formatCode="&quot;$&quot;#,##0;&quot;$&quot;\-#,##0"/>
    <numFmt numFmtId="195" formatCode="&quot;$&quot;#,##0;[Red]&quot;$&quot;\-#,##0"/>
    <numFmt numFmtId="196" formatCode="&quot;$&quot;#,##0.00;&quot;$&quot;\-#,##0.00"/>
    <numFmt numFmtId="197" formatCode="&quot;$&quot;#,##0.00;[Red]&quot;$&quot;\-#,##0.00"/>
    <numFmt numFmtId="198" formatCode="#,##0&quot; Pts&quot;;\-#,##0&quot; Pts&quot;"/>
    <numFmt numFmtId="199" formatCode="#,##0&quot; Pts&quot;;[Red]\-#,##0&quot; Pts&quot;"/>
    <numFmt numFmtId="200" formatCode="#,##0.00&quot; Pts&quot;;\-#,##0.00&quot; Pts&quot;"/>
    <numFmt numFmtId="201" formatCode="#,##0.00&quot; Pts&quot;;[Red]\-#,##0.00&quot; Pts&quot;"/>
    <numFmt numFmtId="202" formatCode="#,##0.000;[Red]\-#,##0.000"/>
    <numFmt numFmtId="203" formatCode="#,##0.0000;[Red]\-#,##0.0000"/>
    <numFmt numFmtId="204" formatCode="#,##0.0;[Red]\-#,##0.0"/>
    <numFmt numFmtId="205" formatCode="0.0%"/>
    <numFmt numFmtId="206" formatCode="0.0000000"/>
    <numFmt numFmtId="207" formatCode="0.000000"/>
    <numFmt numFmtId="208" formatCode="0.00000"/>
    <numFmt numFmtId="209" formatCode="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#,##0.00000000000;[Red]\-#,##0.00000000000"/>
    <numFmt numFmtId="217" formatCode="#,##0.0"/>
    <numFmt numFmtId="218" formatCode="0.00000000"/>
    <numFmt numFmtId="219" formatCode="0.000000000"/>
    <numFmt numFmtId="220" formatCode="#,##0.000_);[Red]\(#,##0.000\)"/>
    <numFmt numFmtId="221" formatCode="#,##0.0000_);[Red]\(#,##0.0000\)"/>
    <numFmt numFmtId="222" formatCode="#,##0.00000_);[Red]\(#,##0.00000\)"/>
    <numFmt numFmtId="223" formatCode="#,##0.000000_);[Red]\(#,##0.000000\)"/>
    <numFmt numFmtId="224" formatCode="#,##0.0_);[Red]\(#,##0.0\)"/>
    <numFmt numFmtId="225" formatCode="_-* #,##0_-;\-* #,##0_-;_-* &quot;-&quot;??_-;_-@_-"/>
  </numFmts>
  <fonts count="52">
    <font>
      <sz val="10"/>
      <name val="Arial"/>
      <family val="0"/>
    </font>
    <font>
      <sz val="10"/>
      <name val="MS Sans Serif"/>
      <family val="2"/>
    </font>
    <font>
      <sz val="10"/>
      <color indexed="12"/>
      <name val="MS Sans Serif"/>
      <family val="2"/>
    </font>
    <font>
      <sz val="10"/>
      <color indexed="10"/>
      <name val="MS Sans Serif"/>
      <family val="2"/>
    </font>
    <font>
      <sz val="10"/>
      <color indexed="53"/>
      <name val="MS Sans Serif"/>
      <family val="2"/>
    </font>
    <font>
      <sz val="10"/>
      <color indexed="18"/>
      <name val="MS Sans Serif"/>
      <family val="2"/>
    </font>
    <font>
      <b/>
      <sz val="10"/>
      <color indexed="17"/>
      <name val="MS Sans Serif"/>
      <family val="2"/>
    </font>
    <font>
      <sz val="10"/>
      <color indexed="17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3"/>
      <name val="Arial"/>
      <family val="2"/>
    </font>
    <font>
      <sz val="10"/>
      <color indexed="56"/>
      <name val="MS Sans Serif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666666"/>
      <name val="Arial"/>
      <family val="2"/>
    </font>
    <font>
      <sz val="10"/>
      <color theme="3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hair"/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 style="hair">
        <color indexed="14"/>
      </right>
      <top style="hair">
        <color indexed="14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4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4"/>
      </left>
      <right>
        <color indexed="63"/>
      </right>
      <top style="hair">
        <color indexed="14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rgb="FFFF0000"/>
      </bottom>
    </border>
    <border>
      <left>
        <color indexed="63"/>
      </left>
      <right style="hair">
        <color rgb="FFFF0000"/>
      </right>
      <top>
        <color indexed="63"/>
      </top>
      <bottom>
        <color indexed="63"/>
      </bottom>
    </border>
    <border>
      <left>
        <color indexed="63"/>
      </left>
      <right style="hair">
        <color rgb="FFFF0000"/>
      </right>
      <top>
        <color indexed="63"/>
      </top>
      <bottom style="hair">
        <color rgb="FFFF0000"/>
      </bottom>
    </border>
    <border>
      <left>
        <color indexed="63"/>
      </left>
      <right style="hair">
        <color rgb="FFFF0000"/>
      </right>
      <top>
        <color indexed="63"/>
      </top>
      <bottom style="hair">
        <color indexed="10"/>
      </bottom>
    </border>
    <border>
      <left style="hair">
        <color indexed="14"/>
      </left>
      <right>
        <color indexed="63"/>
      </right>
      <top>
        <color indexed="63"/>
      </top>
      <bottom style="hair">
        <color rgb="FFFF0000"/>
      </bottom>
    </border>
    <border>
      <left>
        <color indexed="63"/>
      </left>
      <right style="hair">
        <color rgb="FFFF0000"/>
      </right>
      <top style="hair">
        <color rgb="FFFF0000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230">
    <xf numFmtId="0" fontId="0" fillId="0" borderId="0" xfId="0" applyAlignment="1">
      <alignment/>
    </xf>
    <xf numFmtId="3" fontId="3" fillId="0" borderId="10" xfId="57" applyNumberFormat="1" applyFont="1" applyBorder="1">
      <alignment/>
      <protection/>
    </xf>
    <xf numFmtId="0" fontId="4" fillId="0" borderId="0" xfId="60" applyFont="1" applyBorder="1" applyAlignment="1" quotePrefix="1">
      <alignment horizontal="left"/>
      <protection/>
    </xf>
    <xf numFmtId="3" fontId="3" fillId="0" borderId="10" xfId="59" applyNumberFormat="1" applyFont="1" applyBorder="1" applyAlignment="1" quotePrefix="1">
      <alignment horizontal="right"/>
      <protection/>
    </xf>
    <xf numFmtId="3" fontId="2" fillId="0" borderId="11" xfId="60" applyNumberFormat="1" applyFont="1" applyBorder="1" applyAlignment="1">
      <alignment horizontal="right"/>
      <protection/>
    </xf>
    <xf numFmtId="3" fontId="3" fillId="0" borderId="0" xfId="53" applyNumberFormat="1" applyFont="1" applyBorder="1" applyAlignment="1">
      <alignment/>
    </xf>
    <xf numFmtId="3" fontId="3" fillId="0" borderId="0" xfId="60" applyNumberFormat="1" applyFont="1" applyBorder="1">
      <alignment/>
      <protection/>
    </xf>
    <xf numFmtId="3" fontId="3" fillId="0" borderId="0" xfId="60" applyNumberFormat="1" applyFont="1" applyBorder="1" applyAlignment="1">
      <alignment horizontal="right"/>
      <protection/>
    </xf>
    <xf numFmtId="3" fontId="3" fillId="0" borderId="10" xfId="60" applyNumberFormat="1" applyFont="1" applyBorder="1" applyAlignment="1">
      <alignment horizontal="right"/>
      <protection/>
    </xf>
    <xf numFmtId="3" fontId="3" fillId="0" borderId="10" xfId="58" applyNumberFormat="1" applyFont="1" applyBorder="1">
      <alignment/>
      <protection/>
    </xf>
    <xf numFmtId="3" fontId="3" fillId="0" borderId="10" xfId="50" applyNumberFormat="1" applyFont="1" applyBorder="1" applyAlignment="1">
      <alignment/>
    </xf>
    <xf numFmtId="3" fontId="5" fillId="0" borderId="0" xfId="53" applyNumberFormat="1" applyFont="1" applyBorder="1" applyAlignment="1">
      <alignment/>
    </xf>
    <xf numFmtId="0" fontId="1" fillId="0" borderId="0" xfId="57" applyFont="1" applyAlignment="1" quotePrefix="1">
      <alignment horizontal="left"/>
      <protection/>
    </xf>
    <xf numFmtId="0" fontId="1" fillId="0" borderId="0" xfId="57" applyFont="1">
      <alignment/>
      <protection/>
    </xf>
    <xf numFmtId="0" fontId="1" fillId="0" borderId="0" xfId="57" applyFont="1" applyBorder="1">
      <alignment/>
      <protection/>
    </xf>
    <xf numFmtId="0" fontId="6" fillId="0" borderId="0" xfId="57" applyFont="1" applyAlignment="1" quotePrefix="1">
      <alignment horizontal="left"/>
      <protection/>
    </xf>
    <xf numFmtId="38" fontId="1" fillId="0" borderId="0" xfId="57" applyNumberFormat="1" applyFont="1" applyBorder="1">
      <alignment/>
      <protection/>
    </xf>
    <xf numFmtId="3" fontId="1" fillId="0" borderId="0" xfId="0" applyNumberFormat="1" applyFont="1" applyAlignment="1">
      <alignment/>
    </xf>
    <xf numFmtId="38" fontId="1" fillId="0" borderId="12" xfId="50" applyNumberFormat="1" applyFont="1" applyBorder="1" applyAlignment="1">
      <alignment/>
    </xf>
    <xf numFmtId="38" fontId="1" fillId="0" borderId="13" xfId="50" applyNumberFormat="1" applyFont="1" applyBorder="1" applyAlignment="1">
      <alignment/>
    </xf>
    <xf numFmtId="38" fontId="1" fillId="0" borderId="13" xfId="57" applyNumberFormat="1" applyFont="1" applyBorder="1">
      <alignment/>
      <protection/>
    </xf>
    <xf numFmtId="0" fontId="8" fillId="0" borderId="14" xfId="57" applyFont="1" applyBorder="1">
      <alignment/>
      <protection/>
    </xf>
    <xf numFmtId="221" fontId="1" fillId="0" borderId="15" xfId="50" applyNumberFormat="1" applyFont="1" applyBorder="1" applyAlignment="1">
      <alignment/>
    </xf>
    <xf numFmtId="38" fontId="1" fillId="0" borderId="15" xfId="57" applyNumberFormat="1" applyFont="1" applyBorder="1">
      <alignment/>
      <protection/>
    </xf>
    <xf numFmtId="221" fontId="1" fillId="0" borderId="0" xfId="50" applyNumberFormat="1" applyFont="1" applyBorder="1" applyAlignment="1">
      <alignment/>
    </xf>
    <xf numFmtId="0" fontId="1" fillId="0" borderId="0" xfId="58" applyFont="1" applyAlignment="1" quotePrefix="1">
      <alignment horizontal="left"/>
      <protection/>
    </xf>
    <xf numFmtId="0" fontId="1" fillId="0" borderId="0" xfId="58" applyFont="1">
      <alignment/>
      <protection/>
    </xf>
    <xf numFmtId="0" fontId="1" fillId="0" borderId="12" xfId="58" applyFont="1" applyBorder="1">
      <alignment/>
      <protection/>
    </xf>
    <xf numFmtId="38" fontId="1" fillId="0" borderId="13" xfId="51" applyNumberFormat="1" applyFont="1" applyBorder="1" applyAlignment="1">
      <alignment/>
    </xf>
    <xf numFmtId="38" fontId="1" fillId="0" borderId="13" xfId="58" applyNumberFormat="1" applyFont="1" applyBorder="1">
      <alignment/>
      <protection/>
    </xf>
    <xf numFmtId="0" fontId="1" fillId="0" borderId="13" xfId="58" applyFont="1" applyBorder="1">
      <alignment/>
      <protection/>
    </xf>
    <xf numFmtId="38" fontId="1" fillId="0" borderId="0" xfId="58" applyNumberFormat="1" applyFont="1">
      <alignment/>
      <protection/>
    </xf>
    <xf numFmtId="3" fontId="1" fillId="0" borderId="0" xfId="58" applyNumberFormat="1" applyFont="1">
      <alignment/>
      <protection/>
    </xf>
    <xf numFmtId="0" fontId="8" fillId="0" borderId="14" xfId="58" applyFont="1" applyBorder="1">
      <alignment/>
      <protection/>
    </xf>
    <xf numFmtId="221" fontId="1" fillId="0" borderId="15" xfId="51" applyNumberFormat="1" applyFont="1" applyBorder="1" applyAlignment="1">
      <alignment/>
    </xf>
    <xf numFmtId="38" fontId="1" fillId="0" borderId="15" xfId="58" applyNumberFormat="1" applyFont="1" applyBorder="1">
      <alignment/>
      <protection/>
    </xf>
    <xf numFmtId="0" fontId="1" fillId="0" borderId="15" xfId="58" applyFont="1" applyBorder="1">
      <alignment/>
      <protection/>
    </xf>
    <xf numFmtId="209" fontId="1" fillId="0" borderId="0" xfId="58" applyNumberFormat="1" applyFont="1">
      <alignment/>
      <protection/>
    </xf>
    <xf numFmtId="0" fontId="1" fillId="0" borderId="0" xfId="59" applyFont="1" applyAlignment="1" quotePrefix="1">
      <alignment horizontal="left"/>
      <protection/>
    </xf>
    <xf numFmtId="0" fontId="1" fillId="0" borderId="0" xfId="59" applyFont="1">
      <alignment/>
      <protection/>
    </xf>
    <xf numFmtId="38" fontId="1" fillId="0" borderId="12" xfId="52" applyNumberFormat="1" applyFont="1" applyBorder="1" applyAlignment="1">
      <alignment/>
    </xf>
    <xf numFmtId="38" fontId="1" fillId="0" borderId="13" xfId="52" applyNumberFormat="1" applyFont="1" applyBorder="1" applyAlignment="1">
      <alignment/>
    </xf>
    <xf numFmtId="38" fontId="1" fillId="0" borderId="13" xfId="59" applyNumberFormat="1" applyFont="1" applyBorder="1">
      <alignment/>
      <protection/>
    </xf>
    <xf numFmtId="0" fontId="1" fillId="0" borderId="13" xfId="59" applyFont="1" applyBorder="1">
      <alignment/>
      <protection/>
    </xf>
    <xf numFmtId="0" fontId="8" fillId="0" borderId="14" xfId="59" applyFont="1" applyBorder="1">
      <alignment/>
      <protection/>
    </xf>
    <xf numFmtId="221" fontId="1" fillId="0" borderId="15" xfId="52" applyNumberFormat="1" applyFont="1" applyBorder="1" applyAlignment="1">
      <alignment/>
    </xf>
    <xf numFmtId="38" fontId="1" fillId="0" borderId="15" xfId="59" applyNumberFormat="1" applyFont="1" applyBorder="1">
      <alignment/>
      <protection/>
    </xf>
    <xf numFmtId="0" fontId="1" fillId="0" borderId="15" xfId="59" applyFont="1" applyBorder="1">
      <alignment/>
      <protection/>
    </xf>
    <xf numFmtId="0" fontId="1" fillId="0" borderId="0" xfId="60" applyFont="1" applyAlignment="1" quotePrefix="1">
      <alignment horizontal="left"/>
      <protection/>
    </xf>
    <xf numFmtId="0" fontId="1" fillId="0" borderId="0" xfId="60" applyFont="1">
      <alignment/>
      <protection/>
    </xf>
    <xf numFmtId="0" fontId="5" fillId="0" borderId="0" xfId="60" applyFont="1" applyBorder="1" applyAlignment="1" quotePrefix="1">
      <alignment horizontal="left"/>
      <protection/>
    </xf>
    <xf numFmtId="0" fontId="1" fillId="0" borderId="0" xfId="60" applyFont="1" applyBorder="1">
      <alignment/>
      <protection/>
    </xf>
    <xf numFmtId="0" fontId="6" fillId="0" borderId="0" xfId="60" applyFont="1" applyBorder="1" applyAlignment="1" quotePrefix="1">
      <alignment horizontal="left"/>
      <protection/>
    </xf>
    <xf numFmtId="0" fontId="1" fillId="0" borderId="16" xfId="60" applyFont="1" applyBorder="1" applyAlignment="1" quotePrefix="1">
      <alignment horizontal="left"/>
      <protection/>
    </xf>
    <xf numFmtId="0" fontId="6" fillId="0" borderId="17" xfId="60" applyFont="1" applyBorder="1" applyAlignment="1" quotePrefix="1">
      <alignment horizontal="left"/>
      <protection/>
    </xf>
    <xf numFmtId="0" fontId="1" fillId="0" borderId="17" xfId="60" applyFont="1" applyBorder="1">
      <alignment/>
      <protection/>
    </xf>
    <xf numFmtId="0" fontId="1" fillId="0" borderId="18" xfId="60" applyFont="1" applyBorder="1">
      <alignment/>
      <protection/>
    </xf>
    <xf numFmtId="0" fontId="7" fillId="0" borderId="19" xfId="60" applyFont="1" applyBorder="1">
      <alignment/>
      <protection/>
    </xf>
    <xf numFmtId="0" fontId="7" fillId="0" borderId="0" xfId="60" applyFont="1" applyBorder="1" applyAlignment="1">
      <alignment horizontal="right"/>
      <protection/>
    </xf>
    <xf numFmtId="0" fontId="7" fillId="0" borderId="20" xfId="60" applyFont="1" applyBorder="1" applyAlignment="1">
      <alignment horizontal="right"/>
      <protection/>
    </xf>
    <xf numFmtId="0" fontId="1" fillId="0" borderId="21" xfId="60" applyFont="1" applyBorder="1">
      <alignment/>
      <protection/>
    </xf>
    <xf numFmtId="0" fontId="1" fillId="0" borderId="22" xfId="60" applyFont="1" applyBorder="1">
      <alignment/>
      <protection/>
    </xf>
    <xf numFmtId="0" fontId="1" fillId="0" borderId="23" xfId="60" applyFont="1" applyBorder="1">
      <alignment/>
      <protection/>
    </xf>
    <xf numFmtId="3" fontId="1" fillId="0" borderId="0" xfId="60" applyNumberFormat="1" applyFont="1">
      <alignment/>
      <protection/>
    </xf>
    <xf numFmtId="0" fontId="1" fillId="0" borderId="12" xfId="60" applyFont="1" applyBorder="1">
      <alignment/>
      <protection/>
    </xf>
    <xf numFmtId="38" fontId="1" fillId="0" borderId="13" xfId="53" applyNumberFormat="1" applyFont="1" applyBorder="1" applyAlignment="1">
      <alignment/>
    </xf>
    <xf numFmtId="38" fontId="1" fillId="0" borderId="13" xfId="60" applyNumberFormat="1" applyFont="1" applyBorder="1">
      <alignment/>
      <protection/>
    </xf>
    <xf numFmtId="38" fontId="1" fillId="0" borderId="13" xfId="60" applyNumberFormat="1" applyFont="1" applyBorder="1" applyAlignment="1">
      <alignment horizontal="right"/>
      <protection/>
    </xf>
    <xf numFmtId="38" fontId="1" fillId="0" borderId="24" xfId="60" applyNumberFormat="1" applyFont="1" applyBorder="1" applyAlignment="1">
      <alignment horizontal="right"/>
      <protection/>
    </xf>
    <xf numFmtId="0" fontId="3" fillId="0" borderId="25" xfId="60" applyFont="1" applyBorder="1">
      <alignment/>
      <protection/>
    </xf>
    <xf numFmtId="38" fontId="1" fillId="0" borderId="0" xfId="60" applyNumberFormat="1" applyFont="1">
      <alignment/>
      <protection/>
    </xf>
    <xf numFmtId="0" fontId="8" fillId="0" borderId="14" xfId="60" applyFont="1" applyBorder="1">
      <alignment/>
      <protection/>
    </xf>
    <xf numFmtId="221" fontId="1" fillId="0" borderId="15" xfId="53" applyNumberFormat="1" applyFont="1" applyBorder="1" applyAlignment="1">
      <alignment/>
    </xf>
    <xf numFmtId="38" fontId="1" fillId="0" borderId="15" xfId="60" applyNumberFormat="1" applyFont="1" applyBorder="1">
      <alignment/>
      <protection/>
    </xf>
    <xf numFmtId="38" fontId="1" fillId="0" borderId="15" xfId="60" applyNumberFormat="1" applyFont="1" applyBorder="1" applyAlignment="1">
      <alignment horizontal="right"/>
      <protection/>
    </xf>
    <xf numFmtId="0" fontId="1" fillId="0" borderId="15" xfId="60" applyFont="1" applyBorder="1">
      <alignment/>
      <protection/>
    </xf>
    <xf numFmtId="0" fontId="1" fillId="0" borderId="26" xfId="60" applyFont="1" applyBorder="1">
      <alignment/>
      <protection/>
    </xf>
    <xf numFmtId="0" fontId="1" fillId="0" borderId="0" xfId="60" applyFont="1" applyBorder="1" applyAlignment="1" quotePrefix="1">
      <alignment horizontal="left"/>
      <protection/>
    </xf>
    <xf numFmtId="0" fontId="1" fillId="0" borderId="27" xfId="60" applyFont="1" applyBorder="1" applyAlignment="1" quotePrefix="1">
      <alignment horizontal="left"/>
      <protection/>
    </xf>
    <xf numFmtId="0" fontId="7" fillId="0" borderId="28" xfId="60" applyFont="1" applyBorder="1">
      <alignment/>
      <protection/>
    </xf>
    <xf numFmtId="0" fontId="1" fillId="0" borderId="29" xfId="60" applyFont="1" applyBorder="1">
      <alignment/>
      <protection/>
    </xf>
    <xf numFmtId="0" fontId="3" fillId="0" borderId="14" xfId="60" applyFont="1" applyBorder="1">
      <alignment/>
      <protection/>
    </xf>
    <xf numFmtId="38" fontId="1" fillId="0" borderId="15" xfId="53" applyNumberFormat="1" applyFont="1" applyBorder="1" applyAlignment="1">
      <alignment/>
    </xf>
    <xf numFmtId="38" fontId="1" fillId="0" borderId="26" xfId="60" applyNumberFormat="1" applyFont="1" applyBorder="1" applyAlignment="1">
      <alignment horizontal="right"/>
      <protection/>
    </xf>
    <xf numFmtId="3" fontId="1" fillId="0" borderId="13" xfId="60" applyNumberFormat="1" applyFont="1" applyBorder="1" applyAlignment="1">
      <alignment horizontal="right"/>
      <protection/>
    </xf>
    <xf numFmtId="0" fontId="1" fillId="0" borderId="14" xfId="60" applyFont="1" applyBorder="1">
      <alignment/>
      <protection/>
    </xf>
    <xf numFmtId="0" fontId="2" fillId="0" borderId="28" xfId="57" applyNumberFormat="1" applyFont="1" applyBorder="1" applyAlignment="1">
      <alignment horizontal="left"/>
      <protection/>
    </xf>
    <xf numFmtId="0" fontId="2" fillId="0" borderId="28" xfId="57" applyNumberFormat="1" applyFont="1" applyBorder="1" applyAlignment="1" quotePrefix="1">
      <alignment horizontal="left"/>
      <protection/>
    </xf>
    <xf numFmtId="0" fontId="7" fillId="0" borderId="0" xfId="60" applyFont="1" applyBorder="1" applyAlignment="1" quotePrefix="1">
      <alignment horizontal="right"/>
      <protection/>
    </xf>
    <xf numFmtId="3" fontId="1" fillId="0" borderId="0" xfId="0" applyNumberFormat="1" applyFont="1" applyFill="1" applyAlignment="1">
      <alignment/>
    </xf>
    <xf numFmtId="3" fontId="3" fillId="0" borderId="0" xfId="59" applyNumberFormat="1" applyFont="1" applyBorder="1">
      <alignment/>
      <protection/>
    </xf>
    <xf numFmtId="0" fontId="9" fillId="0" borderId="0" xfId="57" applyFont="1" applyBorder="1" applyAlignment="1" quotePrefix="1">
      <alignment horizontal="left"/>
      <protection/>
    </xf>
    <xf numFmtId="0" fontId="3" fillId="0" borderId="0" xfId="57" applyFont="1">
      <alignment/>
      <protection/>
    </xf>
    <xf numFmtId="0" fontId="3" fillId="0" borderId="0" xfId="57" applyFont="1" applyBorder="1">
      <alignment/>
      <protection/>
    </xf>
    <xf numFmtId="38" fontId="3" fillId="0" borderId="24" xfId="57" applyNumberFormat="1" applyFont="1" applyBorder="1">
      <alignment/>
      <protection/>
    </xf>
    <xf numFmtId="38" fontId="3" fillId="0" borderId="26" xfId="57" applyNumberFormat="1" applyFont="1" applyBorder="1">
      <alignment/>
      <protection/>
    </xf>
    <xf numFmtId="38" fontId="3" fillId="0" borderId="0" xfId="57" applyNumberFormat="1" applyFont="1" applyBorder="1">
      <alignment/>
      <protection/>
    </xf>
    <xf numFmtId="3" fontId="3" fillId="0" borderId="11" xfId="57" applyNumberFormat="1" applyFont="1" applyFill="1" applyBorder="1">
      <alignment/>
      <protection/>
    </xf>
    <xf numFmtId="0" fontId="9" fillId="0" borderId="0" xfId="57" applyFont="1" applyAlignment="1" quotePrefix="1">
      <alignment horizontal="left"/>
      <protection/>
    </xf>
    <xf numFmtId="0" fontId="9" fillId="0" borderId="0" xfId="58" applyFont="1" applyAlignment="1" quotePrefix="1">
      <alignment horizontal="left"/>
      <protection/>
    </xf>
    <xf numFmtId="0" fontId="3" fillId="0" borderId="0" xfId="58" applyFont="1">
      <alignment/>
      <protection/>
    </xf>
    <xf numFmtId="0" fontId="3" fillId="0" borderId="24" xfId="58" applyFont="1" applyBorder="1">
      <alignment/>
      <protection/>
    </xf>
    <xf numFmtId="0" fontId="3" fillId="0" borderId="26" xfId="58" applyFont="1" applyBorder="1">
      <alignment/>
      <protection/>
    </xf>
    <xf numFmtId="0" fontId="3" fillId="0" borderId="0" xfId="59" applyFont="1">
      <alignment/>
      <protection/>
    </xf>
    <xf numFmtId="0" fontId="3" fillId="0" borderId="13" xfId="59" applyFont="1" applyBorder="1">
      <alignment/>
      <protection/>
    </xf>
    <xf numFmtId="0" fontId="3" fillId="0" borderId="15" xfId="59" applyFont="1" applyBorder="1">
      <alignment/>
      <protection/>
    </xf>
    <xf numFmtId="0" fontId="9" fillId="0" borderId="0" xfId="59" applyFont="1" applyAlignment="1" quotePrefix="1">
      <alignment horizontal="left"/>
      <protection/>
    </xf>
    <xf numFmtId="0" fontId="1" fillId="0" borderId="28" xfId="57" applyNumberFormat="1" applyFont="1" applyBorder="1" applyAlignment="1" quotePrefix="1">
      <alignment horizontal="left"/>
      <protection/>
    </xf>
    <xf numFmtId="38" fontId="3" fillId="0" borderId="0" xfId="59" applyNumberFormat="1" applyFont="1" applyBorder="1" applyAlignment="1">
      <alignment horizontal="right"/>
      <protection/>
    </xf>
    <xf numFmtId="3" fontId="3" fillId="0" borderId="11" xfId="59" applyNumberFormat="1" applyFont="1" applyBorder="1">
      <alignment/>
      <protection/>
    </xf>
    <xf numFmtId="0" fontId="3" fillId="0" borderId="24" xfId="59" applyFont="1" applyBorder="1">
      <alignment/>
      <protection/>
    </xf>
    <xf numFmtId="0" fontId="3" fillId="0" borderId="26" xfId="59" applyFont="1" applyBorder="1">
      <alignment/>
      <protection/>
    </xf>
    <xf numFmtId="3" fontId="3" fillId="0" borderId="11" xfId="59" applyNumberFormat="1" applyFont="1" applyBorder="1" applyAlignment="1" quotePrefix="1">
      <alignment horizontal="right"/>
      <protection/>
    </xf>
    <xf numFmtId="49" fontId="2" fillId="0" borderId="28" xfId="57" applyNumberFormat="1" applyFont="1" applyBorder="1" applyAlignment="1">
      <alignment horizontal="left"/>
      <protection/>
    </xf>
    <xf numFmtId="0" fontId="4" fillId="0" borderId="0" xfId="57" applyFont="1" applyAlignment="1" quotePrefix="1">
      <alignment horizontal="left"/>
      <protection/>
    </xf>
    <xf numFmtId="0" fontId="4" fillId="0" borderId="0" xfId="58" applyFont="1" applyAlignment="1" quotePrefix="1">
      <alignment horizontal="left"/>
      <protection/>
    </xf>
    <xf numFmtId="0" fontId="4" fillId="0" borderId="0" xfId="59" applyFont="1" applyAlignment="1" quotePrefix="1">
      <alignment horizontal="left"/>
      <protection/>
    </xf>
    <xf numFmtId="0" fontId="5" fillId="0" borderId="0" xfId="57" applyFont="1" applyAlignment="1" quotePrefix="1">
      <alignment horizontal="left"/>
      <protection/>
    </xf>
    <xf numFmtId="0" fontId="5" fillId="0" borderId="0" xfId="58" applyFont="1" applyAlignment="1" quotePrefix="1">
      <alignment horizontal="left"/>
      <protection/>
    </xf>
    <xf numFmtId="0" fontId="5" fillId="0" borderId="0" xfId="59" applyFont="1" applyAlignment="1" quotePrefix="1">
      <alignment horizontal="left"/>
      <protection/>
    </xf>
    <xf numFmtId="0" fontId="3" fillId="0" borderId="25" xfId="57" applyFont="1" applyBorder="1">
      <alignment/>
      <protection/>
    </xf>
    <xf numFmtId="3" fontId="3" fillId="0" borderId="0" xfId="50" applyNumberFormat="1" applyFont="1" applyBorder="1" applyAlignment="1">
      <alignment/>
    </xf>
    <xf numFmtId="3" fontId="3" fillId="0" borderId="0" xfId="57" applyNumberFormat="1" applyFont="1" applyBorder="1">
      <alignment/>
      <protection/>
    </xf>
    <xf numFmtId="0" fontId="3" fillId="0" borderId="25" xfId="58" applyFont="1" applyBorder="1">
      <alignment/>
      <protection/>
    </xf>
    <xf numFmtId="3" fontId="3" fillId="0" borderId="0" xfId="51" applyNumberFormat="1" applyFont="1" applyBorder="1" applyAlignment="1">
      <alignment/>
    </xf>
    <xf numFmtId="0" fontId="3" fillId="0" borderId="28" xfId="57" applyNumberFormat="1" applyFont="1" applyBorder="1" applyAlignment="1" quotePrefix="1">
      <alignment horizontal="left"/>
      <protection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0" fontId="3" fillId="0" borderId="25" xfId="59" applyFont="1" applyBorder="1">
      <alignment/>
      <protection/>
    </xf>
    <xf numFmtId="3" fontId="3" fillId="0" borderId="0" xfId="52" applyNumberFormat="1" applyFont="1" applyBorder="1" applyAlignment="1">
      <alignment/>
    </xf>
    <xf numFmtId="0" fontId="7" fillId="0" borderId="27" xfId="57" applyFont="1" applyBorder="1" applyAlignment="1" quotePrefix="1">
      <alignment horizontal="left"/>
      <protection/>
    </xf>
    <xf numFmtId="0" fontId="7" fillId="0" borderId="17" xfId="57" applyFont="1" applyBorder="1" applyAlignment="1" quotePrefix="1">
      <alignment horizontal="right"/>
      <protection/>
    </xf>
    <xf numFmtId="0" fontId="7" fillId="0" borderId="18" xfId="57" applyFont="1" applyBorder="1" applyAlignment="1" quotePrefix="1">
      <alignment horizontal="right"/>
      <protection/>
    </xf>
    <xf numFmtId="0" fontId="7" fillId="0" borderId="28" xfId="57" applyFont="1" applyBorder="1">
      <alignment/>
      <protection/>
    </xf>
    <xf numFmtId="0" fontId="7" fillId="0" borderId="0" xfId="57" applyFont="1" applyBorder="1" applyAlignment="1">
      <alignment horizontal="right"/>
      <protection/>
    </xf>
    <xf numFmtId="0" fontId="7" fillId="0" borderId="0" xfId="57" applyFont="1" applyBorder="1" applyAlignment="1" quotePrefix="1">
      <alignment horizontal="right"/>
      <protection/>
    </xf>
    <xf numFmtId="0" fontId="7" fillId="0" borderId="20" xfId="57" applyFont="1" applyBorder="1" applyAlignment="1" quotePrefix="1">
      <alignment horizontal="right"/>
      <protection/>
    </xf>
    <xf numFmtId="0" fontId="7" fillId="0" borderId="29" xfId="57" applyFont="1" applyBorder="1">
      <alignment/>
      <protection/>
    </xf>
    <xf numFmtId="0" fontId="7" fillId="0" borderId="22" xfId="57" applyFont="1" applyBorder="1" applyAlignment="1" quotePrefix="1">
      <alignment horizontal="right"/>
      <protection/>
    </xf>
    <xf numFmtId="0" fontId="7" fillId="0" borderId="23" xfId="57" applyFont="1" applyBorder="1" applyAlignment="1" quotePrefix="1">
      <alignment horizontal="right"/>
      <protection/>
    </xf>
    <xf numFmtId="0" fontId="7" fillId="0" borderId="20" xfId="57" applyFont="1" applyBorder="1" applyAlignment="1">
      <alignment horizontal="right"/>
      <protection/>
    </xf>
    <xf numFmtId="0" fontId="7" fillId="0" borderId="27" xfId="58" applyFont="1" applyBorder="1" applyAlignment="1" quotePrefix="1">
      <alignment horizontal="left"/>
      <protection/>
    </xf>
    <xf numFmtId="0" fontId="7" fillId="0" borderId="17" xfId="58" applyFont="1" applyBorder="1" applyAlignment="1" quotePrefix="1">
      <alignment horizontal="right"/>
      <protection/>
    </xf>
    <xf numFmtId="0" fontId="7" fillId="0" borderId="30" xfId="58" applyFont="1" applyBorder="1" applyAlignment="1" quotePrefix="1">
      <alignment horizontal="left"/>
      <protection/>
    </xf>
    <xf numFmtId="0" fontId="7" fillId="0" borderId="17" xfId="58" applyFont="1" applyBorder="1" applyAlignment="1">
      <alignment horizontal="right"/>
      <protection/>
    </xf>
    <xf numFmtId="0" fontId="7" fillId="0" borderId="18" xfId="58" applyFont="1" applyBorder="1" applyAlignment="1" quotePrefix="1">
      <alignment horizontal="right"/>
      <protection/>
    </xf>
    <xf numFmtId="0" fontId="7" fillId="0" borderId="28" xfId="58" applyFont="1" applyBorder="1">
      <alignment/>
      <protection/>
    </xf>
    <xf numFmtId="0" fontId="7" fillId="0" borderId="0" xfId="58" applyFont="1" applyBorder="1" applyAlignment="1">
      <alignment horizontal="right"/>
      <protection/>
    </xf>
    <xf numFmtId="0" fontId="7" fillId="0" borderId="0" xfId="58" applyFont="1" applyBorder="1" applyAlignment="1" quotePrefix="1">
      <alignment horizontal="right"/>
      <protection/>
    </xf>
    <xf numFmtId="0" fontId="7" fillId="0" borderId="20" xfId="58" applyFont="1" applyBorder="1" applyAlignment="1" quotePrefix="1">
      <alignment horizontal="right"/>
      <protection/>
    </xf>
    <xf numFmtId="0" fontId="7" fillId="0" borderId="29" xfId="58" applyFont="1" applyBorder="1">
      <alignment/>
      <protection/>
    </xf>
    <xf numFmtId="0" fontId="7" fillId="0" borderId="22" xfId="58" applyFont="1" applyBorder="1" applyAlignment="1" quotePrefix="1">
      <alignment horizontal="right"/>
      <protection/>
    </xf>
    <xf numFmtId="0" fontId="7" fillId="0" borderId="23" xfId="58" applyFont="1" applyBorder="1" applyAlignment="1" quotePrefix="1">
      <alignment horizontal="right"/>
      <protection/>
    </xf>
    <xf numFmtId="0" fontId="7" fillId="0" borderId="27" xfId="59" applyFont="1" applyBorder="1" applyAlignment="1" quotePrefix="1">
      <alignment horizontal="left"/>
      <protection/>
    </xf>
    <xf numFmtId="0" fontId="7" fillId="0" borderId="30" xfId="59" applyFont="1" applyBorder="1" applyAlignment="1" quotePrefix="1">
      <alignment horizontal="left"/>
      <protection/>
    </xf>
    <xf numFmtId="0" fontId="7" fillId="0" borderId="30" xfId="59" applyFont="1" applyBorder="1">
      <alignment/>
      <protection/>
    </xf>
    <xf numFmtId="0" fontId="7" fillId="0" borderId="30" xfId="59" applyFont="1" applyBorder="1" applyAlignment="1" quotePrefix="1">
      <alignment horizontal="center"/>
      <protection/>
    </xf>
    <xf numFmtId="0" fontId="7" fillId="0" borderId="30" xfId="59" applyFont="1" applyBorder="1" applyAlignment="1">
      <alignment horizontal="center"/>
      <protection/>
    </xf>
    <xf numFmtId="0" fontId="7" fillId="0" borderId="17" xfId="59" applyFont="1" applyBorder="1" applyAlignment="1">
      <alignment horizontal="right"/>
      <protection/>
    </xf>
    <xf numFmtId="0" fontId="7" fillId="0" borderId="18" xfId="59" applyFont="1" applyBorder="1" applyAlignment="1" quotePrefix="1">
      <alignment horizontal="right"/>
      <protection/>
    </xf>
    <xf numFmtId="0" fontId="7" fillId="0" borderId="28" xfId="59" applyFont="1" applyBorder="1">
      <alignment/>
      <protection/>
    </xf>
    <xf numFmtId="0" fontId="7" fillId="0" borderId="0" xfId="59" applyFont="1" applyBorder="1" applyAlignment="1">
      <alignment horizontal="right"/>
      <protection/>
    </xf>
    <xf numFmtId="0" fontId="7" fillId="0" borderId="0" xfId="59" applyFont="1" applyBorder="1" applyAlignment="1" quotePrefix="1">
      <alignment horizontal="right"/>
      <protection/>
    </xf>
    <xf numFmtId="0" fontId="7" fillId="0" borderId="20" xfId="59" applyFont="1" applyBorder="1" applyAlignment="1">
      <alignment horizontal="right"/>
      <protection/>
    </xf>
    <xf numFmtId="0" fontId="7" fillId="0" borderId="29" xfId="59" applyFont="1" applyBorder="1">
      <alignment/>
      <protection/>
    </xf>
    <xf numFmtId="0" fontId="7" fillId="0" borderId="22" xfId="59" applyFont="1" applyBorder="1" applyAlignment="1">
      <alignment horizontal="right"/>
      <protection/>
    </xf>
    <xf numFmtId="0" fontId="7" fillId="0" borderId="22" xfId="59" applyFont="1" applyBorder="1" applyAlignment="1" quotePrefix="1">
      <alignment horizontal="right"/>
      <protection/>
    </xf>
    <xf numFmtId="0" fontId="7" fillId="0" borderId="22" xfId="59" applyFont="1" applyBorder="1">
      <alignment/>
      <protection/>
    </xf>
    <xf numFmtId="0" fontId="7" fillId="0" borderId="23" xfId="59" applyFont="1" applyBorder="1" applyAlignment="1" quotePrefix="1">
      <alignment horizontal="right"/>
      <protection/>
    </xf>
    <xf numFmtId="0" fontId="7" fillId="0" borderId="0" xfId="59" applyFont="1" applyAlignment="1">
      <alignment horizontal="right"/>
      <protection/>
    </xf>
    <xf numFmtId="0" fontId="7" fillId="0" borderId="20" xfId="59" applyFont="1" applyBorder="1" applyAlignment="1" quotePrefix="1">
      <alignment horizontal="right"/>
      <protection/>
    </xf>
    <xf numFmtId="0" fontId="7" fillId="0" borderId="0" xfId="59" applyFont="1" applyBorder="1" applyAlignment="1">
      <alignment horizontal="center"/>
      <protection/>
    </xf>
    <xf numFmtId="0" fontId="7" fillId="0" borderId="0" xfId="59" applyFont="1" applyBorder="1" applyAlignment="1">
      <alignment horizontal="left"/>
      <protection/>
    </xf>
    <xf numFmtId="3" fontId="1" fillId="0" borderId="0" xfId="60" applyNumberFormat="1" applyFont="1" applyFill="1">
      <alignment/>
      <protection/>
    </xf>
    <xf numFmtId="3" fontId="0" fillId="0" borderId="0" xfId="0" applyNumberFormat="1" applyAlignment="1">
      <alignment/>
    </xf>
    <xf numFmtId="3" fontId="1" fillId="0" borderId="0" xfId="60" applyNumberFormat="1" applyFont="1" applyBorder="1" applyAlignment="1">
      <alignment horizontal="right"/>
      <protection/>
    </xf>
    <xf numFmtId="0" fontId="1" fillId="0" borderId="0" xfId="60" applyFont="1" applyFill="1">
      <alignment/>
      <protection/>
    </xf>
    <xf numFmtId="0" fontId="0" fillId="0" borderId="0" xfId="0" applyFill="1" applyAlignment="1">
      <alignment/>
    </xf>
    <xf numFmtId="3" fontId="0" fillId="0" borderId="0" xfId="0" applyNumberFormat="1" applyBorder="1" applyAlignment="1">
      <alignment horizontal="right" vertical="center" wrapText="1"/>
    </xf>
    <xf numFmtId="3" fontId="1" fillId="0" borderId="0" xfId="60" applyNumberFormat="1" applyFont="1" applyFill="1">
      <alignment/>
      <protection/>
    </xf>
    <xf numFmtId="3" fontId="4" fillId="0" borderId="0" xfId="53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1" fillId="0" borderId="13" xfId="53" applyNumberFormat="1" applyFont="1" applyBorder="1" applyAlignment="1">
      <alignment horizontal="right"/>
    </xf>
    <xf numFmtId="3" fontId="1" fillId="0" borderId="13" xfId="53" applyNumberFormat="1" applyFont="1" applyBorder="1" applyAlignment="1">
      <alignment/>
    </xf>
    <xf numFmtId="3" fontId="1" fillId="0" borderId="13" xfId="60" applyNumberFormat="1" applyFont="1" applyBorder="1">
      <alignment/>
      <protection/>
    </xf>
    <xf numFmtId="3" fontId="1" fillId="0" borderId="24" xfId="60" applyNumberFormat="1" applyFont="1" applyBorder="1" applyAlignment="1">
      <alignment horizontal="right"/>
      <protection/>
    </xf>
    <xf numFmtId="3" fontId="50" fillId="0" borderId="0" xfId="0" applyNumberFormat="1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3" fontId="4" fillId="0" borderId="31" xfId="53" applyNumberFormat="1" applyFont="1" applyBorder="1" applyAlignment="1">
      <alignment horizontal="right"/>
    </xf>
    <xf numFmtId="3" fontId="51" fillId="0" borderId="32" xfId="53" applyNumberFormat="1" applyFont="1" applyBorder="1" applyAlignment="1">
      <alignment horizontal="right"/>
    </xf>
    <xf numFmtId="3" fontId="51" fillId="0" borderId="33" xfId="53" applyNumberFormat="1" applyFont="1" applyBorder="1" applyAlignment="1">
      <alignment horizontal="right"/>
    </xf>
    <xf numFmtId="38" fontId="1" fillId="0" borderId="32" xfId="60" applyNumberFormat="1" applyFont="1" applyBorder="1" applyAlignment="1">
      <alignment horizontal="right"/>
      <protection/>
    </xf>
    <xf numFmtId="3" fontId="3" fillId="0" borderId="32" xfId="60" applyNumberFormat="1" applyFont="1" applyBorder="1" applyAlignment="1">
      <alignment horizontal="right"/>
      <protection/>
    </xf>
    <xf numFmtId="38" fontId="1" fillId="0" borderId="34" xfId="60" applyNumberFormat="1" applyFont="1" applyBorder="1" applyAlignment="1">
      <alignment horizontal="right"/>
      <protection/>
    </xf>
    <xf numFmtId="0" fontId="1" fillId="0" borderId="28" xfId="60" applyFont="1" applyBorder="1" applyAlignment="1" quotePrefix="1">
      <alignment horizontal="left"/>
      <protection/>
    </xf>
    <xf numFmtId="0" fontId="4" fillId="0" borderId="31" xfId="60" applyFont="1" applyBorder="1" applyAlignment="1" quotePrefix="1">
      <alignment horizontal="left"/>
      <protection/>
    </xf>
    <xf numFmtId="0" fontId="6" fillId="0" borderId="31" xfId="60" applyFont="1" applyBorder="1" applyAlignment="1" quotePrefix="1">
      <alignment horizontal="left"/>
      <protection/>
    </xf>
    <xf numFmtId="0" fontId="1" fillId="0" borderId="31" xfId="60" applyFont="1" applyBorder="1">
      <alignment/>
      <protection/>
    </xf>
    <xf numFmtId="0" fontId="1" fillId="0" borderId="35" xfId="60" applyFont="1" applyBorder="1">
      <alignment/>
      <protection/>
    </xf>
    <xf numFmtId="0" fontId="1" fillId="0" borderId="36" xfId="60" applyFont="1" applyBorder="1">
      <alignment/>
      <protection/>
    </xf>
    <xf numFmtId="0" fontId="7" fillId="0" borderId="32" xfId="60" applyFont="1" applyBorder="1" applyAlignment="1">
      <alignment horizontal="right"/>
      <protection/>
    </xf>
    <xf numFmtId="0" fontId="1" fillId="0" borderId="33" xfId="60" applyFont="1" applyBorder="1">
      <alignment/>
      <protection/>
    </xf>
    <xf numFmtId="0" fontId="2" fillId="0" borderId="28" xfId="57" applyNumberFormat="1" applyFont="1" applyFill="1" applyBorder="1" applyAlignment="1">
      <alignment horizontal="left"/>
      <protection/>
    </xf>
    <xf numFmtId="3" fontId="3" fillId="0" borderId="0" xfId="52" applyNumberFormat="1" applyFont="1" applyFill="1" applyBorder="1" applyAlignment="1">
      <alignment/>
    </xf>
    <xf numFmtId="3" fontId="3" fillId="0" borderId="11" xfId="59" applyNumberFormat="1" applyFont="1" applyFill="1" applyBorder="1" applyAlignment="1" quotePrefix="1">
      <alignment horizontal="right"/>
      <protection/>
    </xf>
    <xf numFmtId="0" fontId="1" fillId="33" borderId="0" xfId="0" applyFont="1" applyFill="1" applyAlignment="1">
      <alignment/>
    </xf>
    <xf numFmtId="3" fontId="1" fillId="33" borderId="0" xfId="0" applyNumberFormat="1" applyFont="1" applyFill="1" applyAlignment="1">
      <alignment/>
    </xf>
    <xf numFmtId="0" fontId="1" fillId="33" borderId="0" xfId="57" applyFont="1" applyFill="1">
      <alignment/>
      <protection/>
    </xf>
    <xf numFmtId="49" fontId="2" fillId="33" borderId="28" xfId="57" applyNumberFormat="1" applyFont="1" applyFill="1" applyBorder="1" applyAlignment="1">
      <alignment horizontal="left"/>
      <protection/>
    </xf>
    <xf numFmtId="3" fontId="3" fillId="33" borderId="11" xfId="57" applyNumberFormat="1" applyFont="1" applyFill="1" applyBorder="1">
      <alignment/>
      <protection/>
    </xf>
    <xf numFmtId="0" fontId="2" fillId="33" borderId="28" xfId="57" applyNumberFormat="1" applyFont="1" applyFill="1" applyBorder="1" applyAlignment="1">
      <alignment horizontal="left"/>
      <protection/>
    </xf>
    <xf numFmtId="3" fontId="3" fillId="33" borderId="11" xfId="58" applyNumberFormat="1" applyFont="1" applyFill="1" applyBorder="1">
      <alignment/>
      <protection/>
    </xf>
    <xf numFmtId="0" fontId="2" fillId="33" borderId="28" xfId="57" applyNumberFormat="1" applyFont="1" applyFill="1" applyBorder="1" applyAlignment="1" quotePrefix="1">
      <alignment horizontal="left"/>
      <protection/>
    </xf>
    <xf numFmtId="3" fontId="3" fillId="33" borderId="0" xfId="59" applyNumberFormat="1" applyFont="1" applyFill="1" applyBorder="1">
      <alignment/>
      <protection/>
    </xf>
    <xf numFmtId="3" fontId="3" fillId="33" borderId="11" xfId="59" applyNumberFormat="1" applyFont="1" applyFill="1" applyBorder="1">
      <alignment/>
      <protection/>
    </xf>
    <xf numFmtId="3" fontId="1" fillId="33" borderId="0" xfId="59" applyNumberFormat="1" applyFont="1" applyFill="1">
      <alignment/>
      <protection/>
    </xf>
    <xf numFmtId="0" fontId="2" fillId="0" borderId="37" xfId="57" applyFont="1" applyFill="1" applyBorder="1" applyAlignment="1">
      <alignment horizontal="left"/>
      <protection/>
    </xf>
    <xf numFmtId="0" fontId="1" fillId="0" borderId="0" xfId="0" applyFont="1" applyFill="1" applyAlignment="1">
      <alignment/>
    </xf>
    <xf numFmtId="3" fontId="3" fillId="0" borderId="38" xfId="57" applyNumberFormat="1" applyFont="1" applyFill="1" applyBorder="1">
      <alignment/>
      <protection/>
    </xf>
    <xf numFmtId="0" fontId="2" fillId="0" borderId="37" xfId="57" applyFont="1" applyFill="1" applyBorder="1" applyAlignment="1" quotePrefix="1">
      <alignment horizontal="left"/>
      <protection/>
    </xf>
    <xf numFmtId="0" fontId="2" fillId="0" borderId="37" xfId="57" applyFont="1" applyFill="1" applyBorder="1">
      <alignment/>
      <protection/>
    </xf>
    <xf numFmtId="225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7" fillId="0" borderId="30" xfId="59" applyFont="1" applyBorder="1" applyAlignment="1" quotePrefix="1">
      <alignment horizontal="center"/>
      <protection/>
    </xf>
    <xf numFmtId="0" fontId="7" fillId="0" borderId="30" xfId="59" applyFont="1" applyBorder="1" applyAlignment="1">
      <alignment horizontal="center"/>
      <protection/>
    </xf>
    <xf numFmtId="3" fontId="0" fillId="0" borderId="0" xfId="60" applyNumberFormat="1" applyFont="1">
      <alignment/>
      <protection/>
    </xf>
    <xf numFmtId="3" fontId="32" fillId="0" borderId="11" xfId="60" applyNumberFormat="1" applyFont="1" applyBorder="1" applyAlignment="1">
      <alignment horizontal="right"/>
      <protection/>
    </xf>
    <xf numFmtId="3" fontId="0" fillId="0" borderId="0" xfId="60" applyNumberFormat="1" applyFont="1" applyFill="1">
      <alignment/>
      <protection/>
    </xf>
    <xf numFmtId="3" fontId="0" fillId="0" borderId="0" xfId="0" applyNumberFormat="1" applyFont="1" applyAlignment="1">
      <alignment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SOAPAB" xfId="50"/>
    <cellStyle name="Millares_SOAPC" xfId="51"/>
    <cellStyle name="Millares_SOAPDE" xfId="52"/>
    <cellStyle name="Millares_SOAPFGH" xfId="53"/>
    <cellStyle name="Currency" xfId="54"/>
    <cellStyle name="Currency [0]" xfId="55"/>
    <cellStyle name="Neutral" xfId="56"/>
    <cellStyle name="Normal_SOAPAB" xfId="57"/>
    <cellStyle name="Normal_SOAPC" xfId="58"/>
    <cellStyle name="Normal_SOAPDE" xfId="59"/>
    <cellStyle name="Normal_SOAPFGH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53"/>
  <sheetViews>
    <sheetView zoomScalePageLayoutView="0" workbookViewId="0" topLeftCell="A1">
      <selection activeCell="H31" sqref="H31"/>
    </sheetView>
  </sheetViews>
  <sheetFormatPr defaultColWidth="11.421875" defaultRowHeight="12.75"/>
  <cols>
    <col min="1" max="1" width="22.421875" style="13" customWidth="1"/>
    <col min="2" max="2" width="12.421875" style="13" customWidth="1"/>
    <col min="3" max="3" width="28.140625" style="13" customWidth="1"/>
    <col min="4" max="4" width="27.7109375" style="13" customWidth="1"/>
    <col min="5" max="5" width="26.8515625" style="92" customWidth="1"/>
    <col min="6" max="6" width="20.57421875" style="13" bestFit="1" customWidth="1"/>
    <col min="7" max="16384" width="11.421875" style="13" customWidth="1"/>
  </cols>
  <sheetData>
    <row r="1" ht="12.75">
      <c r="A1" s="12"/>
    </row>
    <row r="2" ht="12.75">
      <c r="A2" s="12"/>
    </row>
    <row r="3" spans="1:5" ht="12.75">
      <c r="A3" s="91" t="s">
        <v>62</v>
      </c>
      <c r="B3" s="14"/>
      <c r="C3" s="14"/>
      <c r="D3" s="14"/>
      <c r="E3" s="93"/>
    </row>
    <row r="5" ht="12.75">
      <c r="A5" s="117" t="s">
        <v>63</v>
      </c>
    </row>
    <row r="6" spans="1:2" ht="12.75" customHeight="1">
      <c r="A6" s="114" t="s">
        <v>99</v>
      </c>
      <c r="B6" s="15"/>
    </row>
    <row r="7" spans="1:5" ht="12.75" customHeight="1">
      <c r="A7" s="130"/>
      <c r="B7" s="131" t="s">
        <v>47</v>
      </c>
      <c r="C7" s="131" t="s">
        <v>47</v>
      </c>
      <c r="D7" s="131" t="s">
        <v>47</v>
      </c>
      <c r="E7" s="132" t="s">
        <v>64</v>
      </c>
    </row>
    <row r="8" spans="1:5" ht="12.75" customHeight="1">
      <c r="A8" s="133" t="s">
        <v>1</v>
      </c>
      <c r="B8" s="134" t="s">
        <v>65</v>
      </c>
      <c r="C8" s="135" t="s">
        <v>23</v>
      </c>
      <c r="D8" s="134" t="s">
        <v>66</v>
      </c>
      <c r="E8" s="136" t="s">
        <v>67</v>
      </c>
    </row>
    <row r="9" spans="1:5" ht="12.75">
      <c r="A9" s="137"/>
      <c r="B9" s="138" t="s">
        <v>68</v>
      </c>
      <c r="C9" s="138" t="s">
        <v>69</v>
      </c>
      <c r="D9" s="138" t="s">
        <v>70</v>
      </c>
      <c r="E9" s="139" t="s">
        <v>71</v>
      </c>
    </row>
    <row r="10" spans="1:5" s="208" customFormat="1" ht="12.75">
      <c r="A10" s="217" t="s">
        <v>94</v>
      </c>
      <c r="B10" s="218"/>
      <c r="C10" s="218"/>
      <c r="D10" s="89">
        <v>50</v>
      </c>
      <c r="E10" s="219">
        <f aca="true" t="shared" si="0" ref="E10:E16">SUM(B10:D10)</f>
        <v>50</v>
      </c>
    </row>
    <row r="11" spans="1:5" s="208" customFormat="1" ht="12.75">
      <c r="A11" s="217" t="s">
        <v>86</v>
      </c>
      <c r="B11" s="218">
        <v>13</v>
      </c>
      <c r="C11" s="218"/>
      <c r="D11" s="89">
        <v>7269</v>
      </c>
      <c r="E11" s="219">
        <f t="shared" si="0"/>
        <v>7282</v>
      </c>
    </row>
    <row r="12" spans="1:5" s="208" customFormat="1" ht="12.75">
      <c r="A12" s="217" t="s">
        <v>93</v>
      </c>
      <c r="B12" s="218">
        <v>68</v>
      </c>
      <c r="C12" s="218">
        <v>11</v>
      </c>
      <c r="D12" s="89">
        <v>1783</v>
      </c>
      <c r="E12" s="219">
        <f t="shared" si="0"/>
        <v>1862</v>
      </c>
    </row>
    <row r="13" spans="1:5" s="208" customFormat="1" ht="12.75">
      <c r="A13" s="217" t="s">
        <v>9</v>
      </c>
      <c r="B13" s="218">
        <v>3</v>
      </c>
      <c r="C13" s="218"/>
      <c r="D13" s="89">
        <v>719</v>
      </c>
      <c r="E13" s="219">
        <f t="shared" si="0"/>
        <v>722</v>
      </c>
    </row>
    <row r="14" spans="1:5" s="208" customFormat="1" ht="12.75">
      <c r="A14" s="217" t="s">
        <v>98</v>
      </c>
      <c r="B14" s="218"/>
      <c r="C14" s="218"/>
      <c r="D14" s="89">
        <v>48</v>
      </c>
      <c r="E14" s="219">
        <f t="shared" si="0"/>
        <v>48</v>
      </c>
    </row>
    <row r="15" spans="1:5" s="208" customFormat="1" ht="12.75">
      <c r="A15" s="220" t="s">
        <v>82</v>
      </c>
      <c r="B15" s="218">
        <v>0</v>
      </c>
      <c r="C15" s="218">
        <v>0</v>
      </c>
      <c r="D15" s="218">
        <v>2502</v>
      </c>
      <c r="E15" s="219">
        <f>SUM(B15:D15)</f>
        <v>2502</v>
      </c>
    </row>
    <row r="16" spans="1:5" s="208" customFormat="1" ht="12.75">
      <c r="A16" s="220" t="s">
        <v>97</v>
      </c>
      <c r="B16" s="218">
        <v>20</v>
      </c>
      <c r="C16" s="218"/>
      <c r="D16" s="89">
        <v>863</v>
      </c>
      <c r="E16" s="219">
        <f t="shared" si="0"/>
        <v>883</v>
      </c>
    </row>
    <row r="17" spans="1:5" s="208" customFormat="1" ht="12.75">
      <c r="A17" s="217" t="s">
        <v>89</v>
      </c>
      <c r="B17" s="218"/>
      <c r="C17" s="218"/>
      <c r="D17" s="89">
        <v>1</v>
      </c>
      <c r="E17" s="219">
        <f aca="true" t="shared" si="1" ref="E17:E26">SUM(B17:D17)</f>
        <v>1</v>
      </c>
    </row>
    <row r="18" spans="1:5" s="208" customFormat="1" ht="12.75">
      <c r="A18" s="217" t="s">
        <v>87</v>
      </c>
      <c r="B18" s="218"/>
      <c r="C18" s="218"/>
      <c r="D18" s="89">
        <v>56</v>
      </c>
      <c r="E18" s="219">
        <f t="shared" si="1"/>
        <v>56</v>
      </c>
    </row>
    <row r="19" spans="1:5" s="208" customFormat="1" ht="12.75">
      <c r="A19" s="217" t="s">
        <v>95</v>
      </c>
      <c r="B19" s="218">
        <v>1</v>
      </c>
      <c r="C19" s="218"/>
      <c r="D19" s="89">
        <v>2505</v>
      </c>
      <c r="E19" s="219">
        <f t="shared" si="1"/>
        <v>2506</v>
      </c>
    </row>
    <row r="20" spans="1:5" s="208" customFormat="1" ht="12.75">
      <c r="A20" s="221" t="s">
        <v>83</v>
      </c>
      <c r="B20" s="218">
        <v>80</v>
      </c>
      <c r="C20" s="218"/>
      <c r="D20" s="89">
        <v>3351</v>
      </c>
      <c r="E20" s="219">
        <f t="shared" si="1"/>
        <v>3431</v>
      </c>
    </row>
    <row r="21" spans="1:5" s="208" customFormat="1" ht="12.75">
      <c r="A21" s="221" t="s">
        <v>92</v>
      </c>
      <c r="B21" s="218">
        <v>5</v>
      </c>
      <c r="C21" s="218"/>
      <c r="D21" s="89">
        <v>213</v>
      </c>
      <c r="E21" s="219">
        <f t="shared" si="1"/>
        <v>218</v>
      </c>
    </row>
    <row r="22" spans="1:5" s="208" customFormat="1" ht="12.75">
      <c r="A22" s="221" t="s">
        <v>96</v>
      </c>
      <c r="B22" s="218">
        <v>4</v>
      </c>
      <c r="C22" s="218">
        <v>0</v>
      </c>
      <c r="D22" s="89">
        <v>8662</v>
      </c>
      <c r="E22" s="219">
        <f t="shared" si="1"/>
        <v>8666</v>
      </c>
    </row>
    <row r="23" spans="1:5" s="208" customFormat="1" ht="12.75">
      <c r="A23" s="217" t="s">
        <v>10</v>
      </c>
      <c r="B23" s="218">
        <v>2</v>
      </c>
      <c r="C23" s="218">
        <v>13</v>
      </c>
      <c r="D23" s="89">
        <v>74</v>
      </c>
      <c r="E23" s="219">
        <f t="shared" si="1"/>
        <v>89</v>
      </c>
    </row>
    <row r="24" spans="1:5" s="208" customFormat="1" ht="12.75">
      <c r="A24" s="217" t="s">
        <v>88</v>
      </c>
      <c r="B24" s="218"/>
      <c r="C24" s="218"/>
      <c r="D24" s="89">
        <v>728</v>
      </c>
      <c r="E24" s="219">
        <f t="shared" si="1"/>
        <v>728</v>
      </c>
    </row>
    <row r="25" spans="1:5" s="208" customFormat="1" ht="12.75">
      <c r="A25" s="221" t="s">
        <v>91</v>
      </c>
      <c r="B25" s="218"/>
      <c r="C25" s="218"/>
      <c r="D25" s="89"/>
      <c r="E25" s="219">
        <f t="shared" si="1"/>
        <v>0</v>
      </c>
    </row>
    <row r="26" spans="1:5" ht="12.75" customHeight="1">
      <c r="A26" s="217" t="s">
        <v>90</v>
      </c>
      <c r="B26" s="218">
        <v>0</v>
      </c>
      <c r="C26" s="218">
        <v>0</v>
      </c>
      <c r="D26" s="89">
        <v>281</v>
      </c>
      <c r="E26" s="219">
        <f t="shared" si="1"/>
        <v>281</v>
      </c>
    </row>
    <row r="27" spans="1:5" ht="12.75" customHeight="1">
      <c r="A27" s="18"/>
      <c r="B27" s="19"/>
      <c r="C27" s="20"/>
      <c r="D27" s="20"/>
      <c r="E27" s="94"/>
    </row>
    <row r="28" spans="1:5" ht="12.75" customHeight="1">
      <c r="A28" s="120" t="s">
        <v>11</v>
      </c>
      <c r="B28" s="121">
        <f>SUM(B10:B26)</f>
        <v>196</v>
      </c>
      <c r="C28" s="121">
        <f>SUM(C10:C26)</f>
        <v>24</v>
      </c>
      <c r="D28" s="121">
        <f>SUM(D10:D26)</f>
        <v>29105</v>
      </c>
      <c r="E28" s="10">
        <f>SUM(E10:E26)</f>
        <v>29325</v>
      </c>
    </row>
    <row r="29" spans="1:5" ht="12.75" customHeight="1">
      <c r="A29" s="21"/>
      <c r="B29" s="22"/>
      <c r="C29" s="23"/>
      <c r="D29" s="23"/>
      <c r="E29" s="95"/>
    </row>
    <row r="30" spans="2:5" ht="12.75" customHeight="1">
      <c r="B30" s="24"/>
      <c r="C30" s="16"/>
      <c r="D30" s="16"/>
      <c r="E30" s="96"/>
    </row>
    <row r="53" spans="1:5" ht="15.75">
      <c r="A53" s="21"/>
      <c r="B53" s="22"/>
      <c r="C53" s="23"/>
      <c r="D53" s="23"/>
      <c r="E53" s="95"/>
    </row>
  </sheetData>
  <sheetProtection/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E29"/>
  <sheetViews>
    <sheetView zoomScalePageLayoutView="0" workbookViewId="0" topLeftCell="A1">
      <selection activeCell="D48" sqref="D48"/>
    </sheetView>
  </sheetViews>
  <sheetFormatPr defaultColWidth="11.421875" defaultRowHeight="12.75"/>
  <cols>
    <col min="1" max="1" width="22.421875" style="0" customWidth="1"/>
    <col min="2" max="2" width="12.421875" style="0" customWidth="1"/>
    <col min="3" max="3" width="24.57421875" style="0" customWidth="1"/>
    <col min="4" max="4" width="33.7109375" style="0" customWidth="1"/>
    <col min="5" max="5" width="27.00390625" style="0" customWidth="1"/>
    <col min="6" max="6" width="20.57421875" style="0" bestFit="1" customWidth="1"/>
  </cols>
  <sheetData>
    <row r="3" ht="12.75">
      <c r="A3" s="91" t="s">
        <v>62</v>
      </c>
    </row>
    <row r="4" spans="1:5" ht="12.75">
      <c r="A4" s="12"/>
      <c r="B4" s="13"/>
      <c r="C4" s="13"/>
      <c r="D4" s="13"/>
      <c r="E4" s="92"/>
    </row>
    <row r="5" spans="1:5" ht="12.75">
      <c r="A5" s="117" t="s">
        <v>72</v>
      </c>
      <c r="B5" s="13"/>
      <c r="C5" s="13"/>
      <c r="D5" s="13"/>
      <c r="E5" s="92"/>
    </row>
    <row r="6" spans="1:5" ht="12.75">
      <c r="A6" s="114" t="str">
        <f>'A-N° Sinies Denun'!A6</f>
        <v>      (entre el 1 de enero y  30 de septiembre de 2015)</v>
      </c>
      <c r="B6" s="98"/>
      <c r="C6" s="13"/>
      <c r="D6" s="13"/>
      <c r="E6" s="92"/>
    </row>
    <row r="7" spans="1:5" ht="12.75">
      <c r="A7" s="130"/>
      <c r="B7" s="131" t="s">
        <v>47</v>
      </c>
      <c r="C7" s="131" t="s">
        <v>47</v>
      </c>
      <c r="D7" s="131" t="s">
        <v>47</v>
      </c>
      <c r="E7" s="132" t="s">
        <v>35</v>
      </c>
    </row>
    <row r="8" spans="1:5" ht="12.75">
      <c r="A8" s="133" t="s">
        <v>1</v>
      </c>
      <c r="B8" s="134" t="s">
        <v>51</v>
      </c>
      <c r="C8" s="135" t="s">
        <v>73</v>
      </c>
      <c r="D8" s="134" t="s">
        <v>52</v>
      </c>
      <c r="E8" s="140"/>
    </row>
    <row r="9" spans="1:5" ht="12.75">
      <c r="A9" s="137"/>
      <c r="B9" s="138" t="s">
        <v>74</v>
      </c>
      <c r="C9" s="138" t="s">
        <v>75</v>
      </c>
      <c r="D9" s="138" t="s">
        <v>76</v>
      </c>
      <c r="E9" s="139" t="s">
        <v>77</v>
      </c>
    </row>
    <row r="10" spans="1:5" ht="12.75">
      <c r="A10" s="209" t="str">
        <f>'A-N° Sinies Denun'!A10</f>
        <v>AIG</v>
      </c>
      <c r="B10" s="207">
        <v>45</v>
      </c>
      <c r="C10" s="207"/>
      <c r="D10" s="207">
        <v>5</v>
      </c>
      <c r="E10" s="210">
        <f aca="true" t="shared" si="0" ref="E10:E26">SUM(B10:D10)</f>
        <v>50</v>
      </c>
    </row>
    <row r="11" spans="1:5" ht="12.75">
      <c r="A11" s="209" t="str">
        <f>'A-N° Sinies Denun'!A11</f>
        <v>Bci</v>
      </c>
      <c r="B11" s="207">
        <v>1326</v>
      </c>
      <c r="C11" s="207">
        <v>5676</v>
      </c>
      <c r="D11" s="207">
        <v>267</v>
      </c>
      <c r="E11" s="210">
        <f t="shared" si="0"/>
        <v>7269</v>
      </c>
    </row>
    <row r="12" spans="1:5" ht="12.75">
      <c r="A12" s="209" t="str">
        <f>'A-N° Sinies Denun'!A12</f>
        <v>BNP PARIBAS CARDIF</v>
      </c>
      <c r="B12" s="207">
        <v>1554</v>
      </c>
      <c r="C12" s="207">
        <v>0</v>
      </c>
      <c r="D12" s="207">
        <v>229</v>
      </c>
      <c r="E12" s="210">
        <f t="shared" si="0"/>
        <v>1783</v>
      </c>
    </row>
    <row r="13" spans="1:5" ht="12.75">
      <c r="A13" s="209" t="str">
        <f>'A-N° Sinies Denun'!A13</f>
        <v>Chilena Consolidada</v>
      </c>
      <c r="B13" s="207">
        <v>98</v>
      </c>
      <c r="C13" s="207">
        <v>602</v>
      </c>
      <c r="D13" s="207">
        <v>19</v>
      </c>
      <c r="E13" s="210">
        <f t="shared" si="0"/>
        <v>719</v>
      </c>
    </row>
    <row r="14" spans="1:5" ht="12.75">
      <c r="A14" s="209" t="str">
        <f>'A-N° Sinies Denun'!A14</f>
        <v>Chubb</v>
      </c>
      <c r="B14" s="207">
        <v>48</v>
      </c>
      <c r="C14" s="207"/>
      <c r="D14" s="207"/>
      <c r="E14" s="210">
        <f>SUM(B14:D14)</f>
        <v>48</v>
      </c>
    </row>
    <row r="15" spans="1:5" ht="12.75">
      <c r="A15" s="209" t="str">
        <f>'A-N° Sinies Denun'!A15</f>
        <v>Consorcio Nacional</v>
      </c>
      <c r="B15" s="207">
        <v>2360</v>
      </c>
      <c r="C15" s="207">
        <v>0</v>
      </c>
      <c r="D15" s="207">
        <v>142</v>
      </c>
      <c r="E15" s="210">
        <f>SUM(B15:D15)</f>
        <v>2502</v>
      </c>
    </row>
    <row r="16" spans="1:5" ht="12.75">
      <c r="A16" s="209" t="str">
        <f>'A-N° Sinies Denun'!A16</f>
        <v>Cruz Blanca</v>
      </c>
      <c r="B16" s="207">
        <v>771</v>
      </c>
      <c r="C16" s="207"/>
      <c r="D16" s="207">
        <v>92</v>
      </c>
      <c r="E16" s="210">
        <f t="shared" si="0"/>
        <v>863</v>
      </c>
    </row>
    <row r="17" spans="1:5" ht="12.75">
      <c r="A17" s="209" t="str">
        <f>'A-N° Sinies Denun'!A17</f>
        <v>HDI</v>
      </c>
      <c r="B17" s="207">
        <v>1</v>
      </c>
      <c r="C17" s="207"/>
      <c r="D17" s="207"/>
      <c r="E17" s="210">
        <f t="shared" si="0"/>
        <v>1</v>
      </c>
    </row>
    <row r="18" spans="1:5" ht="12.75">
      <c r="A18" s="209" t="str">
        <f>'A-N° Sinies Denun'!A18</f>
        <v>Liberty</v>
      </c>
      <c r="B18" s="207">
        <v>35</v>
      </c>
      <c r="C18" s="207">
        <v>19</v>
      </c>
      <c r="D18" s="207">
        <v>2</v>
      </c>
      <c r="E18" s="210">
        <f>SUM(B18:D18)</f>
        <v>56</v>
      </c>
    </row>
    <row r="19" spans="1:5" ht="12.75">
      <c r="A19" s="209" t="str">
        <f>'A-N° Sinies Denun'!A19</f>
        <v>Magallanes</v>
      </c>
      <c r="B19" s="207">
        <v>2199</v>
      </c>
      <c r="C19" s="207"/>
      <c r="D19" s="207">
        <v>306</v>
      </c>
      <c r="E19" s="210">
        <f t="shared" si="0"/>
        <v>2505</v>
      </c>
    </row>
    <row r="20" spans="1:5" ht="12.75">
      <c r="A20" s="209" t="str">
        <f>'A-N° Sinies Denun'!A20</f>
        <v>Mapfre</v>
      </c>
      <c r="B20" s="207">
        <v>681</v>
      </c>
      <c r="C20" s="207">
        <v>1603</v>
      </c>
      <c r="D20" s="207">
        <v>1067</v>
      </c>
      <c r="E20" s="210">
        <f t="shared" si="0"/>
        <v>3351</v>
      </c>
    </row>
    <row r="21" spans="1:5" ht="12.75">
      <c r="A21" s="209" t="str">
        <f>'A-N° Sinies Denun'!A21</f>
        <v>Mutual de Seguros</v>
      </c>
      <c r="B21" s="207">
        <v>193</v>
      </c>
      <c r="C21" s="207">
        <v>3</v>
      </c>
      <c r="D21" s="207">
        <v>17</v>
      </c>
      <c r="E21" s="210">
        <f t="shared" si="0"/>
        <v>213</v>
      </c>
    </row>
    <row r="22" spans="1:5" ht="12.75">
      <c r="A22" s="209" t="str">
        <f>'A-N° Sinies Denun'!A22</f>
        <v>Penta Security</v>
      </c>
      <c r="B22" s="207">
        <v>1855</v>
      </c>
      <c r="C22" s="207">
        <v>6513</v>
      </c>
      <c r="D22" s="207">
        <v>294</v>
      </c>
      <c r="E22" s="210">
        <f t="shared" si="0"/>
        <v>8662</v>
      </c>
    </row>
    <row r="23" spans="1:5" ht="12.75">
      <c r="A23" s="209" t="str">
        <f>'A-N° Sinies Denun'!A23</f>
        <v>Renta Nacional</v>
      </c>
      <c r="B23" s="207">
        <v>33</v>
      </c>
      <c r="C23" s="207">
        <v>41</v>
      </c>
      <c r="D23" s="207">
        <v>0</v>
      </c>
      <c r="E23" s="210">
        <f t="shared" si="0"/>
        <v>74</v>
      </c>
    </row>
    <row r="24" spans="1:5" ht="12.75">
      <c r="A24" s="209" t="str">
        <f>'A-N° Sinies Denun'!A24</f>
        <v>RSA</v>
      </c>
      <c r="B24" s="207">
        <v>229</v>
      </c>
      <c r="C24" s="207">
        <v>445</v>
      </c>
      <c r="D24" s="207">
        <v>54</v>
      </c>
      <c r="E24" s="210">
        <f>SUM(B24:D24)</f>
        <v>728</v>
      </c>
    </row>
    <row r="25" spans="1:5" ht="12.75">
      <c r="A25" s="209" t="str">
        <f>'A-N° Sinies Denun'!A25</f>
        <v>SURA</v>
      </c>
      <c r="B25" s="207"/>
      <c r="C25" s="207"/>
      <c r="D25" s="207"/>
      <c r="E25" s="210">
        <f t="shared" si="0"/>
        <v>0</v>
      </c>
    </row>
    <row r="26" spans="1:5" ht="12.75">
      <c r="A26" s="113" t="str">
        <f>'A-N° Sinies Denun'!A26</f>
        <v>Zenit</v>
      </c>
      <c r="B26" s="17">
        <v>31</v>
      </c>
      <c r="C26" s="17">
        <v>0</v>
      </c>
      <c r="D26" s="17">
        <v>250</v>
      </c>
      <c r="E26" s="97">
        <f t="shared" si="0"/>
        <v>281</v>
      </c>
    </row>
    <row r="27" spans="1:5" ht="12.75">
      <c r="A27" s="18"/>
      <c r="B27" s="19"/>
      <c r="C27" s="20"/>
      <c r="D27" s="20"/>
      <c r="E27" s="94"/>
    </row>
    <row r="28" spans="1:5" ht="12.75">
      <c r="A28" s="120" t="s">
        <v>11</v>
      </c>
      <c r="B28" s="121">
        <f>SUM(B10:B26)</f>
        <v>11459</v>
      </c>
      <c r="C28" s="122">
        <f>SUM(C10:C26)</f>
        <v>14902</v>
      </c>
      <c r="D28" s="122">
        <f>SUM(D10:D26)</f>
        <v>2744</v>
      </c>
      <c r="E28" s="1">
        <f>SUM(E10:E26)</f>
        <v>29105</v>
      </c>
    </row>
    <row r="29" spans="1:5" ht="15.75">
      <c r="A29" s="21"/>
      <c r="B29" s="22"/>
      <c r="C29" s="23"/>
      <c r="D29" s="23"/>
      <c r="E29" s="95"/>
    </row>
  </sheetData>
  <sheetProtection/>
  <printOptions/>
  <pageMargins left="1.19" right="0.75" top="0.83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36"/>
  <sheetViews>
    <sheetView zoomScalePageLayoutView="0" workbookViewId="0" topLeftCell="A1">
      <selection activeCell="F35" sqref="F35"/>
    </sheetView>
  </sheetViews>
  <sheetFormatPr defaultColWidth="11.421875" defaultRowHeight="12.75"/>
  <cols>
    <col min="1" max="1" width="22.421875" style="26" customWidth="1"/>
    <col min="2" max="2" width="12.421875" style="26" customWidth="1"/>
    <col min="3" max="3" width="22.7109375" style="26" customWidth="1"/>
    <col min="4" max="4" width="36.421875" style="26" customWidth="1"/>
    <col min="5" max="5" width="38.7109375" style="26" customWidth="1"/>
    <col min="6" max="6" width="42.7109375" style="26" customWidth="1"/>
    <col min="7" max="7" width="38.7109375" style="100" customWidth="1"/>
    <col min="8" max="16384" width="11.421875" style="26" customWidth="1"/>
  </cols>
  <sheetData>
    <row r="1" ht="12.75">
      <c r="A1" s="25"/>
    </row>
    <row r="3" ht="12.75">
      <c r="A3" s="91" t="s">
        <v>62</v>
      </c>
    </row>
    <row r="4" ht="12.75">
      <c r="A4" s="25"/>
    </row>
    <row r="5" ht="12.75">
      <c r="A5" s="118" t="s">
        <v>15</v>
      </c>
    </row>
    <row r="6" spans="1:2" ht="12.75">
      <c r="A6" s="115" t="str">
        <f>'A-N° Sinies Denun'!$A$6</f>
        <v>      (entre el 1 de enero y  30 de septiembre de 2015)</v>
      </c>
      <c r="B6" s="99"/>
    </row>
    <row r="7" spans="1:7" ht="12.75">
      <c r="A7" s="141"/>
      <c r="B7" s="142" t="s">
        <v>16</v>
      </c>
      <c r="C7" s="143" t="s">
        <v>81</v>
      </c>
      <c r="D7" s="143"/>
      <c r="E7" s="142" t="s">
        <v>17</v>
      </c>
      <c r="F7" s="144" t="s">
        <v>18</v>
      </c>
      <c r="G7" s="145" t="s">
        <v>19</v>
      </c>
    </row>
    <row r="8" spans="1:7" ht="12.75">
      <c r="A8" s="146" t="s">
        <v>1</v>
      </c>
      <c r="B8" s="147"/>
      <c r="C8" s="148" t="s">
        <v>20</v>
      </c>
      <c r="D8" s="147" t="s">
        <v>21</v>
      </c>
      <c r="E8" s="147" t="s">
        <v>22</v>
      </c>
      <c r="F8" s="147" t="s">
        <v>23</v>
      </c>
      <c r="G8" s="149" t="s">
        <v>24</v>
      </c>
    </row>
    <row r="9" spans="1:7" ht="12.75">
      <c r="A9" s="150"/>
      <c r="B9" s="151" t="s">
        <v>25</v>
      </c>
      <c r="C9" s="151" t="s">
        <v>26</v>
      </c>
      <c r="D9" s="151" t="s">
        <v>27</v>
      </c>
      <c r="E9" s="151" t="s">
        <v>28</v>
      </c>
      <c r="F9" s="151" t="s">
        <v>29</v>
      </c>
      <c r="G9" s="152" t="s">
        <v>30</v>
      </c>
    </row>
    <row r="10" spans="1:7" ht="12.75">
      <c r="A10" s="211" t="str">
        <f>'A-N° Sinies Denun'!A10</f>
        <v>AIG</v>
      </c>
      <c r="B10" s="206">
        <v>1</v>
      </c>
      <c r="C10" s="206"/>
      <c r="D10" s="206"/>
      <c r="E10" s="207">
        <v>59</v>
      </c>
      <c r="F10" s="206"/>
      <c r="G10" s="212">
        <f aca="true" t="shared" si="0" ref="G10:G26">SUM(B10:F10)</f>
        <v>60</v>
      </c>
    </row>
    <row r="11" spans="1:7" ht="12.75">
      <c r="A11" s="211" t="str">
        <f>'A-N° Sinies Denun'!A11</f>
        <v>Bci</v>
      </c>
      <c r="B11" s="206">
        <v>433</v>
      </c>
      <c r="C11" s="206">
        <v>8</v>
      </c>
      <c r="D11" s="206">
        <v>7</v>
      </c>
      <c r="E11" s="207">
        <v>13647</v>
      </c>
      <c r="F11" s="206"/>
      <c r="G11" s="212">
        <f t="shared" si="0"/>
        <v>14095</v>
      </c>
    </row>
    <row r="12" spans="1:7" ht="12.75">
      <c r="A12" s="211" t="str">
        <f>'A-N° Sinies Denun'!A12</f>
        <v>BNP PARIBAS CARDIF</v>
      </c>
      <c r="B12" s="206">
        <v>51</v>
      </c>
      <c r="C12" s="206">
        <v>0</v>
      </c>
      <c r="D12" s="206">
        <v>5</v>
      </c>
      <c r="E12" s="207">
        <v>1727</v>
      </c>
      <c r="F12" s="206">
        <v>11</v>
      </c>
      <c r="G12" s="212">
        <f t="shared" si="0"/>
        <v>1794</v>
      </c>
    </row>
    <row r="13" spans="1:7" ht="12.75">
      <c r="A13" s="211" t="str">
        <f>'A-N° Sinies Denun'!A13</f>
        <v>Chilena Consolidada</v>
      </c>
      <c r="B13" s="206">
        <v>50</v>
      </c>
      <c r="C13" s="206"/>
      <c r="D13" s="206">
        <v>2</v>
      </c>
      <c r="E13" s="207">
        <v>937</v>
      </c>
      <c r="F13" s="206"/>
      <c r="G13" s="212">
        <f t="shared" si="0"/>
        <v>989</v>
      </c>
    </row>
    <row r="14" spans="1:7" ht="12.75">
      <c r="A14" s="211" t="s">
        <v>98</v>
      </c>
      <c r="B14" s="206"/>
      <c r="C14" s="206"/>
      <c r="D14" s="206"/>
      <c r="E14" s="207"/>
      <c r="F14" s="206"/>
      <c r="G14" s="212">
        <f t="shared" si="0"/>
        <v>0</v>
      </c>
    </row>
    <row r="15" spans="1:7" ht="12.75">
      <c r="A15" s="211" t="str">
        <f>'A-N° Sinies Denun'!A15</f>
        <v>Consorcio Nacional</v>
      </c>
      <c r="B15" s="206">
        <v>121</v>
      </c>
      <c r="C15" s="206">
        <v>3</v>
      </c>
      <c r="D15" s="206">
        <v>0</v>
      </c>
      <c r="E15" s="207">
        <v>3421</v>
      </c>
      <c r="F15" s="206">
        <v>0</v>
      </c>
      <c r="G15" s="212">
        <f t="shared" si="0"/>
        <v>3545</v>
      </c>
    </row>
    <row r="16" spans="1:7" ht="12.75">
      <c r="A16" s="211" t="str">
        <f>'A-N° Sinies Denun'!A16</f>
        <v>Cruz Blanca</v>
      </c>
      <c r="B16" s="206">
        <v>51</v>
      </c>
      <c r="C16" s="206">
        <v>1</v>
      </c>
      <c r="D16" s="206"/>
      <c r="E16" s="207">
        <v>807</v>
      </c>
      <c r="F16" s="206">
        <v>4</v>
      </c>
      <c r="G16" s="212">
        <f t="shared" si="0"/>
        <v>863</v>
      </c>
    </row>
    <row r="17" spans="1:7" ht="12.75">
      <c r="A17" s="211" t="str">
        <f>'A-N° Sinies Denun'!A17</f>
        <v>HDI</v>
      </c>
      <c r="B17" s="206"/>
      <c r="C17" s="206"/>
      <c r="D17" s="206"/>
      <c r="E17" s="207"/>
      <c r="F17" s="206"/>
      <c r="G17" s="212">
        <f t="shared" si="0"/>
        <v>0</v>
      </c>
    </row>
    <row r="18" spans="1:7" ht="12.75">
      <c r="A18" s="211" t="str">
        <f>'A-N° Sinies Denun'!A18</f>
        <v>Liberty</v>
      </c>
      <c r="B18" s="206">
        <v>3</v>
      </c>
      <c r="C18" s="206"/>
      <c r="D18" s="206"/>
      <c r="E18" s="207">
        <v>39</v>
      </c>
      <c r="F18" s="206"/>
      <c r="G18" s="212">
        <f t="shared" si="0"/>
        <v>42</v>
      </c>
    </row>
    <row r="19" spans="1:7" ht="12.75">
      <c r="A19" s="211" t="str">
        <f>'A-N° Sinies Denun'!A19</f>
        <v>Magallanes</v>
      </c>
      <c r="B19" s="206">
        <v>219</v>
      </c>
      <c r="C19" s="206">
        <v>22</v>
      </c>
      <c r="D19" s="206">
        <v>14</v>
      </c>
      <c r="E19" s="207">
        <v>3998</v>
      </c>
      <c r="F19" s="206"/>
      <c r="G19" s="212">
        <f t="shared" si="0"/>
        <v>4253</v>
      </c>
    </row>
    <row r="20" spans="1:7" ht="12.75">
      <c r="A20" s="211" t="str">
        <f>'A-N° Sinies Denun'!A20</f>
        <v>Mapfre</v>
      </c>
      <c r="B20" s="206">
        <v>253</v>
      </c>
      <c r="C20" s="206">
        <v>12</v>
      </c>
      <c r="D20" s="206">
        <v>7</v>
      </c>
      <c r="E20" s="207">
        <v>4237</v>
      </c>
      <c r="F20" s="206">
        <v>0</v>
      </c>
      <c r="G20" s="212">
        <f t="shared" si="0"/>
        <v>4509</v>
      </c>
    </row>
    <row r="21" spans="1:7" ht="12.75">
      <c r="A21" s="211" t="str">
        <f>'A-N° Sinies Denun'!A21</f>
        <v>Mutual de Seguros</v>
      </c>
      <c r="B21" s="206">
        <v>7</v>
      </c>
      <c r="C21" s="206">
        <v>2</v>
      </c>
      <c r="D21" s="206"/>
      <c r="E21" s="207">
        <v>186</v>
      </c>
      <c r="F21" s="206"/>
      <c r="G21" s="212">
        <f t="shared" si="0"/>
        <v>195</v>
      </c>
    </row>
    <row r="22" spans="1:7" ht="12.75">
      <c r="A22" s="211" t="str">
        <f>'A-N° Sinies Denun'!A22</f>
        <v>Penta Security</v>
      </c>
      <c r="B22" s="206">
        <v>277</v>
      </c>
      <c r="C22" s="206">
        <v>8</v>
      </c>
      <c r="D22" s="206">
        <v>9</v>
      </c>
      <c r="E22" s="207">
        <v>8368</v>
      </c>
      <c r="F22" s="206">
        <v>0</v>
      </c>
      <c r="G22" s="212">
        <f t="shared" si="0"/>
        <v>8662</v>
      </c>
    </row>
    <row r="23" spans="1:7" ht="12.75">
      <c r="A23" s="211" t="str">
        <f>'A-N° Sinies Denun'!A23</f>
        <v>Renta Nacional</v>
      </c>
      <c r="B23" s="206">
        <v>7</v>
      </c>
      <c r="C23" s="206">
        <v>1</v>
      </c>
      <c r="D23" s="206">
        <v>1</v>
      </c>
      <c r="E23" s="207">
        <v>87</v>
      </c>
      <c r="F23" s="206">
        <v>51</v>
      </c>
      <c r="G23" s="212">
        <f t="shared" si="0"/>
        <v>147</v>
      </c>
    </row>
    <row r="24" spans="1:7" ht="12.75">
      <c r="A24" s="211" t="str">
        <f>'A-N° Sinies Denun'!A24</f>
        <v>RSA</v>
      </c>
      <c r="B24" s="206">
        <v>61</v>
      </c>
      <c r="C24" s="206"/>
      <c r="D24" s="206">
        <v>2</v>
      </c>
      <c r="E24" s="207">
        <v>1112</v>
      </c>
      <c r="F24" s="206"/>
      <c r="G24" s="212">
        <f t="shared" si="0"/>
        <v>1175</v>
      </c>
    </row>
    <row r="25" spans="1:7" ht="12.75">
      <c r="A25" s="211" t="str">
        <f>'A-N° Sinies Denun'!A25</f>
        <v>SURA</v>
      </c>
      <c r="B25" s="206"/>
      <c r="C25" s="206"/>
      <c r="D25" s="206"/>
      <c r="E25" s="207"/>
      <c r="F25" s="206"/>
      <c r="G25" s="212">
        <f t="shared" si="0"/>
        <v>0</v>
      </c>
    </row>
    <row r="26" spans="1:7" ht="12.75">
      <c r="A26" s="211" t="str">
        <f>'A-N° Sinies Denun'!A26</f>
        <v>Zenit</v>
      </c>
      <c r="B26" s="206">
        <v>12</v>
      </c>
      <c r="C26" s="206">
        <v>0</v>
      </c>
      <c r="D26" s="206">
        <v>0</v>
      </c>
      <c r="E26" s="207">
        <v>277</v>
      </c>
      <c r="F26" s="206">
        <v>0</v>
      </c>
      <c r="G26" s="212">
        <f t="shared" si="0"/>
        <v>289</v>
      </c>
    </row>
    <row r="27" spans="1:10" ht="12.75">
      <c r="A27" s="27"/>
      <c r="B27" s="28"/>
      <c r="C27" s="29"/>
      <c r="D27" s="29"/>
      <c r="E27" s="30"/>
      <c r="F27" s="30"/>
      <c r="G27" s="101"/>
      <c r="H27" s="31"/>
      <c r="I27" s="32"/>
      <c r="J27" s="32"/>
    </row>
    <row r="28" spans="1:7" ht="12.75" customHeight="1">
      <c r="A28" s="123" t="s">
        <v>11</v>
      </c>
      <c r="B28" s="124">
        <f aca="true" t="shared" si="1" ref="B28:G28">SUM(B10:B26)</f>
        <v>1546</v>
      </c>
      <c r="C28" s="124">
        <f t="shared" si="1"/>
        <v>57</v>
      </c>
      <c r="D28" s="124">
        <f t="shared" si="1"/>
        <v>47</v>
      </c>
      <c r="E28" s="124">
        <f t="shared" si="1"/>
        <v>38902</v>
      </c>
      <c r="F28" s="124">
        <f t="shared" si="1"/>
        <v>66</v>
      </c>
      <c r="G28" s="9">
        <f t="shared" si="1"/>
        <v>40618</v>
      </c>
    </row>
    <row r="29" spans="1:7" ht="15.75">
      <c r="A29" s="33"/>
      <c r="B29" s="34"/>
      <c r="C29" s="35"/>
      <c r="D29" s="35"/>
      <c r="E29" s="36"/>
      <c r="F29" s="36"/>
      <c r="G29" s="102"/>
    </row>
    <row r="30" ht="12.75">
      <c r="A30" s="13"/>
    </row>
    <row r="36" ht="12.75">
      <c r="I36" s="37"/>
    </row>
  </sheetData>
  <sheetProtection/>
  <printOptions/>
  <pageMargins left="1.1811023622047245" right="0.2362204724409449" top="0.8267716535433072" bottom="0.4330708661417323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H78"/>
  <sheetViews>
    <sheetView zoomScalePageLayoutView="0" workbookViewId="0" topLeftCell="A12">
      <selection activeCell="D34" sqref="D34"/>
    </sheetView>
  </sheetViews>
  <sheetFormatPr defaultColWidth="11.421875" defaultRowHeight="12.75"/>
  <cols>
    <col min="1" max="1" width="22.421875" style="39" customWidth="1"/>
    <col min="2" max="2" width="12.421875" style="39" customWidth="1"/>
    <col min="3" max="3" width="20.57421875" style="39" customWidth="1"/>
    <col min="4" max="4" width="28.00390625" style="39" customWidth="1"/>
    <col min="5" max="5" width="25.7109375" style="103" customWidth="1"/>
    <col min="6" max="6" width="33.140625" style="39" customWidth="1"/>
    <col min="7" max="7" width="37.8515625" style="39" customWidth="1"/>
    <col min="8" max="8" width="35.140625" style="103" customWidth="1"/>
    <col min="9" max="9" width="37.421875" style="39" customWidth="1"/>
    <col min="10" max="16384" width="11.421875" style="39" customWidth="1"/>
  </cols>
  <sheetData>
    <row r="1" ht="12.75">
      <c r="A1" s="38"/>
    </row>
    <row r="3" ht="12.75">
      <c r="A3" s="91" t="s">
        <v>62</v>
      </c>
    </row>
    <row r="4" ht="12.75">
      <c r="A4" s="38"/>
    </row>
    <row r="5" spans="1:8" ht="12.75">
      <c r="A5" s="119" t="s">
        <v>31</v>
      </c>
      <c r="H5" s="108"/>
    </row>
    <row r="6" spans="1:2" ht="12.75">
      <c r="A6" s="116" t="s">
        <v>100</v>
      </c>
      <c r="B6" s="106"/>
    </row>
    <row r="7" spans="1:8" ht="12.75">
      <c r="A7" s="153"/>
      <c r="B7" s="154" t="s">
        <v>32</v>
      </c>
      <c r="C7" s="155"/>
      <c r="D7" s="156"/>
      <c r="E7" s="157"/>
      <c r="F7" s="158" t="s">
        <v>33</v>
      </c>
      <c r="G7" s="158" t="s">
        <v>34</v>
      </c>
      <c r="H7" s="159" t="s">
        <v>35</v>
      </c>
    </row>
    <row r="8" spans="1:8" ht="12.75">
      <c r="A8" s="160" t="s">
        <v>1</v>
      </c>
      <c r="B8" s="161" t="s">
        <v>16</v>
      </c>
      <c r="C8" s="162" t="s">
        <v>36</v>
      </c>
      <c r="D8" s="162" t="s">
        <v>37</v>
      </c>
      <c r="E8" s="162" t="s">
        <v>38</v>
      </c>
      <c r="F8" s="162" t="s">
        <v>39</v>
      </c>
      <c r="G8" s="161" t="s">
        <v>40</v>
      </c>
      <c r="H8" s="163" t="s">
        <v>41</v>
      </c>
    </row>
    <row r="9" spans="1:8" ht="12.75">
      <c r="A9" s="164"/>
      <c r="B9" s="165"/>
      <c r="C9" s="166"/>
      <c r="D9" s="167"/>
      <c r="E9" s="166" t="s">
        <v>42</v>
      </c>
      <c r="F9" s="166" t="s">
        <v>43</v>
      </c>
      <c r="G9" s="166" t="s">
        <v>44</v>
      </c>
      <c r="H9" s="168" t="s">
        <v>45</v>
      </c>
    </row>
    <row r="10" spans="1:8" ht="12.75">
      <c r="A10" s="213" t="str">
        <f>'A-N° Sinies Denun'!A10</f>
        <v>AIG</v>
      </c>
      <c r="B10" s="207">
        <v>7484.308</v>
      </c>
      <c r="C10" s="207">
        <v>0</v>
      </c>
      <c r="D10" s="207">
        <v>0</v>
      </c>
      <c r="E10" s="214">
        <f>SUM(B10:D10)</f>
        <v>7484.308</v>
      </c>
      <c r="F10" s="207">
        <v>47287.339</v>
      </c>
      <c r="G10" s="207">
        <v>0</v>
      </c>
      <c r="H10" s="215">
        <f>SUM(E10:G10)</f>
        <v>54771.647</v>
      </c>
    </row>
    <row r="11" spans="1:8" ht="12.75">
      <c r="A11" s="213" t="str">
        <f>'A-N° Sinies Denun'!A11</f>
        <v>Bci</v>
      </c>
      <c r="B11" s="207">
        <v>3025598</v>
      </c>
      <c r="C11" s="207">
        <v>50626</v>
      </c>
      <c r="D11" s="207">
        <v>136873</v>
      </c>
      <c r="E11" s="214">
        <f>SUM(B11:D11)</f>
        <v>3213097</v>
      </c>
      <c r="F11" s="207">
        <v>5368521</v>
      </c>
      <c r="G11" s="207">
        <v>907</v>
      </c>
      <c r="H11" s="215">
        <f>SUM(E11:G11)</f>
        <v>8582525</v>
      </c>
    </row>
    <row r="12" spans="1:8" ht="12.75">
      <c r="A12" s="213" t="str">
        <f>'A-N° Sinies Denun'!A12</f>
        <v>BNP PARIBAS CARDIF</v>
      </c>
      <c r="B12" s="216">
        <v>321586</v>
      </c>
      <c r="C12" s="207">
        <v>13048</v>
      </c>
      <c r="D12" s="207">
        <v>0</v>
      </c>
      <c r="E12" s="214">
        <f aca="true" t="shared" si="0" ref="E12:E26">SUM(B12:D12)</f>
        <v>334634</v>
      </c>
      <c r="F12" s="207">
        <v>755090</v>
      </c>
      <c r="G12" s="207">
        <v>0</v>
      </c>
      <c r="H12" s="215">
        <f aca="true" t="shared" si="1" ref="H12:H26">SUM(E12:G12)</f>
        <v>1089724</v>
      </c>
    </row>
    <row r="13" spans="1:8" ht="12.75">
      <c r="A13" s="213" t="str">
        <f>'A-N° Sinies Denun'!A13</f>
        <v>Chilena Consolidada</v>
      </c>
      <c r="B13" s="216">
        <v>316915</v>
      </c>
      <c r="C13" s="207">
        <v>7275</v>
      </c>
      <c r="D13" s="207">
        <v>7366</v>
      </c>
      <c r="E13" s="214">
        <f t="shared" si="0"/>
        <v>331556</v>
      </c>
      <c r="F13" s="207">
        <v>569356</v>
      </c>
      <c r="G13" s="207">
        <v>0</v>
      </c>
      <c r="H13" s="215">
        <f t="shared" si="1"/>
        <v>900912</v>
      </c>
    </row>
    <row r="14" spans="1:8" ht="12.75">
      <c r="A14" s="213" t="str">
        <f>'A-N° Sinies Denun'!A14</f>
        <v>Chubb</v>
      </c>
      <c r="B14" s="216">
        <v>0</v>
      </c>
      <c r="C14" s="207">
        <v>0</v>
      </c>
      <c r="D14" s="207">
        <v>0</v>
      </c>
      <c r="E14" s="214">
        <f t="shared" si="0"/>
        <v>0</v>
      </c>
      <c r="F14" s="207">
        <v>0</v>
      </c>
      <c r="G14" s="207">
        <v>88649.345</v>
      </c>
      <c r="H14" s="215">
        <f t="shared" si="1"/>
        <v>88649.345</v>
      </c>
    </row>
    <row r="15" spans="1:8" ht="12.75">
      <c r="A15" s="213" t="str">
        <f>'A-N° Sinies Denun'!A15</f>
        <v>Consorcio Nacional</v>
      </c>
      <c r="B15" s="207">
        <v>869372</v>
      </c>
      <c r="C15" s="207">
        <v>0</v>
      </c>
      <c r="D15" s="207">
        <v>0</v>
      </c>
      <c r="E15" s="214">
        <f t="shared" si="0"/>
        <v>869372</v>
      </c>
      <c r="F15" s="207">
        <v>2031081</v>
      </c>
      <c r="G15" s="207">
        <v>0</v>
      </c>
      <c r="H15" s="215">
        <f t="shared" si="1"/>
        <v>2900453</v>
      </c>
    </row>
    <row r="16" spans="1:8" ht="12.75">
      <c r="A16" s="213" t="str">
        <f>'A-N° Sinies Denun'!A16</f>
        <v>Cruz Blanca</v>
      </c>
      <c r="B16" s="207">
        <v>150614</v>
      </c>
      <c r="C16" s="207">
        <v>0</v>
      </c>
      <c r="D16" s="207">
        <v>7560</v>
      </c>
      <c r="E16" s="214">
        <f t="shared" si="0"/>
        <v>158174</v>
      </c>
      <c r="F16" s="207">
        <v>335381</v>
      </c>
      <c r="G16" s="207">
        <v>0</v>
      </c>
      <c r="H16" s="215">
        <f t="shared" si="1"/>
        <v>493555</v>
      </c>
    </row>
    <row r="17" spans="1:8" ht="12.75">
      <c r="A17" s="213" t="str">
        <f>'A-N° Sinies Denun'!A17</f>
        <v>HDI</v>
      </c>
      <c r="B17" s="207">
        <v>0</v>
      </c>
      <c r="C17" s="207">
        <v>0</v>
      </c>
      <c r="D17" s="207">
        <v>0</v>
      </c>
      <c r="E17" s="214">
        <f t="shared" si="0"/>
        <v>0</v>
      </c>
      <c r="F17" s="207">
        <v>432.185</v>
      </c>
      <c r="G17" s="207">
        <v>0</v>
      </c>
      <c r="H17" s="215">
        <f t="shared" si="1"/>
        <v>432.185</v>
      </c>
    </row>
    <row r="18" spans="1:8" ht="12.75">
      <c r="A18" s="213" t="str">
        <f>'A-N° Sinies Denun'!A18</f>
        <v>Liberty</v>
      </c>
      <c r="B18" s="207">
        <v>15201</v>
      </c>
      <c r="C18" s="207">
        <v>0</v>
      </c>
      <c r="D18" s="207">
        <v>0</v>
      </c>
      <c r="E18" s="214">
        <f t="shared" si="0"/>
        <v>15201</v>
      </c>
      <c r="F18" s="207">
        <v>20397</v>
      </c>
      <c r="G18" s="207">
        <v>254</v>
      </c>
      <c r="H18" s="215">
        <f t="shared" si="1"/>
        <v>35852</v>
      </c>
    </row>
    <row r="19" spans="1:8" ht="12.75">
      <c r="A19" s="213" t="str">
        <f>'A-N° Sinies Denun'!A19</f>
        <v>Magallanes</v>
      </c>
      <c r="B19" s="207">
        <v>807926.806</v>
      </c>
      <c r="C19" s="207">
        <v>22490.522</v>
      </c>
      <c r="D19" s="207">
        <v>59452.53</v>
      </c>
      <c r="E19" s="214">
        <f t="shared" si="0"/>
        <v>889869.858</v>
      </c>
      <c r="F19" s="207">
        <v>1248383.755</v>
      </c>
      <c r="G19" s="207">
        <v>0</v>
      </c>
      <c r="H19" s="215">
        <f t="shared" si="1"/>
        <v>2138253.613</v>
      </c>
    </row>
    <row r="20" spans="1:8" ht="12.75">
      <c r="A20" s="213" t="str">
        <f>'A-N° Sinies Denun'!A20</f>
        <v>Mapfre</v>
      </c>
      <c r="B20" s="207">
        <v>817201</v>
      </c>
      <c r="C20" s="207">
        <v>7906</v>
      </c>
      <c r="D20" s="207">
        <v>59812</v>
      </c>
      <c r="E20" s="214">
        <f t="shared" si="0"/>
        <v>884919</v>
      </c>
      <c r="F20" s="207">
        <v>1738441</v>
      </c>
      <c r="G20" s="207">
        <v>0</v>
      </c>
      <c r="H20" s="215">
        <f t="shared" si="1"/>
        <v>2623360</v>
      </c>
    </row>
    <row r="21" spans="1:8" ht="12.75">
      <c r="A21" s="213" t="str">
        <f>'A-N° Sinies Denun'!A21</f>
        <v>Mutual de Seguros</v>
      </c>
      <c r="B21" s="207">
        <v>52475</v>
      </c>
      <c r="C21" s="207">
        <v>0</v>
      </c>
      <c r="D21" s="207">
        <v>14869</v>
      </c>
      <c r="E21" s="214">
        <f t="shared" si="0"/>
        <v>67344</v>
      </c>
      <c r="F21" s="207">
        <v>91312</v>
      </c>
      <c r="G21" s="207">
        <v>0</v>
      </c>
      <c r="H21" s="215">
        <f t="shared" si="1"/>
        <v>158656</v>
      </c>
    </row>
    <row r="22" spans="1:8" ht="12.75">
      <c r="A22" s="213" t="str">
        <f>'A-N° Sinies Denun'!A22</f>
        <v>Penta Security</v>
      </c>
      <c r="B22" s="207">
        <v>2091064</v>
      </c>
      <c r="C22" s="207">
        <v>75802</v>
      </c>
      <c r="D22" s="207">
        <v>154174</v>
      </c>
      <c r="E22" s="214">
        <f t="shared" si="0"/>
        <v>2321040</v>
      </c>
      <c r="F22" s="207">
        <v>3938662</v>
      </c>
      <c r="G22" s="207">
        <v>37117</v>
      </c>
      <c r="H22" s="215">
        <v>4330487</v>
      </c>
    </row>
    <row r="23" spans="1:8" ht="12.75">
      <c r="A23" s="213" t="str">
        <f>'A-N° Sinies Denun'!A23</f>
        <v>Renta Nacional</v>
      </c>
      <c r="B23" s="207">
        <v>62562</v>
      </c>
      <c r="C23" s="207">
        <v>2966</v>
      </c>
      <c r="D23" s="207">
        <v>7448</v>
      </c>
      <c r="E23" s="214">
        <f t="shared" si="0"/>
        <v>72976</v>
      </c>
      <c r="F23" s="207">
        <v>60258</v>
      </c>
      <c r="G23" s="207">
        <v>0</v>
      </c>
      <c r="H23" s="215">
        <f t="shared" si="1"/>
        <v>133234</v>
      </c>
    </row>
    <row r="24" spans="1:8" ht="12.75">
      <c r="A24" s="213" t="str">
        <f>'A-N° Sinies Denun'!A24</f>
        <v>RSA</v>
      </c>
      <c r="B24" s="207">
        <v>471848</v>
      </c>
      <c r="C24" s="207">
        <v>31530</v>
      </c>
      <c r="D24" s="207">
        <v>38020</v>
      </c>
      <c r="E24" s="214">
        <f t="shared" si="0"/>
        <v>541398</v>
      </c>
      <c r="F24" s="207">
        <v>729747</v>
      </c>
      <c r="G24" s="207">
        <v>0</v>
      </c>
      <c r="H24" s="215">
        <f t="shared" si="1"/>
        <v>1271145</v>
      </c>
    </row>
    <row r="25" spans="1:8" ht="12.75">
      <c r="A25" s="213" t="str">
        <f>'A-N° Sinies Denun'!A25</f>
        <v>SURA</v>
      </c>
      <c r="B25" s="207">
        <v>0</v>
      </c>
      <c r="C25" s="207">
        <v>0</v>
      </c>
      <c r="D25" s="207">
        <v>0</v>
      </c>
      <c r="E25" s="214">
        <f t="shared" si="0"/>
        <v>0</v>
      </c>
      <c r="F25" s="207">
        <v>0</v>
      </c>
      <c r="G25" s="207">
        <v>0</v>
      </c>
      <c r="H25" s="215">
        <f t="shared" si="1"/>
        <v>0</v>
      </c>
    </row>
    <row r="26" spans="1:8" ht="12.75">
      <c r="A26" s="87" t="str">
        <f>'A-N° Sinies Denun'!A26</f>
        <v>Zenit</v>
      </c>
      <c r="B26" s="17">
        <v>213896</v>
      </c>
      <c r="C26" s="17">
        <v>0</v>
      </c>
      <c r="D26" s="17">
        <v>0</v>
      </c>
      <c r="E26" s="90">
        <f t="shared" si="0"/>
        <v>213896</v>
      </c>
      <c r="F26" s="17">
        <v>120773</v>
      </c>
      <c r="G26" s="17">
        <v>0</v>
      </c>
      <c r="H26" s="109">
        <f t="shared" si="1"/>
        <v>334669</v>
      </c>
    </row>
    <row r="27" spans="1:8" ht="12.75">
      <c r="A27" s="40"/>
      <c r="B27" s="41"/>
      <c r="C27" s="42"/>
      <c r="D27" s="42"/>
      <c r="E27" s="104"/>
      <c r="F27" s="43"/>
      <c r="G27" s="43"/>
      <c r="H27" s="110"/>
    </row>
    <row r="28" spans="1:8" s="107" customFormat="1" ht="12.75" customHeight="1">
      <c r="A28" s="125" t="s">
        <v>11</v>
      </c>
      <c r="B28" s="126">
        <f aca="true" t="shared" si="2" ref="B28:G28">SUM(B10:B26)</f>
        <v>9223743.114</v>
      </c>
      <c r="C28" s="126">
        <f t="shared" si="2"/>
        <v>211643.522</v>
      </c>
      <c r="D28" s="126">
        <f t="shared" si="2"/>
        <v>485574.53</v>
      </c>
      <c r="E28" s="126">
        <f t="shared" si="2"/>
        <v>9920961.166000001</v>
      </c>
      <c r="F28" s="126">
        <f t="shared" si="2"/>
        <v>17055122.279</v>
      </c>
      <c r="G28" s="126">
        <f t="shared" si="2"/>
        <v>126927.345</v>
      </c>
      <c r="H28" s="127">
        <f>SUM(H10:H26)</f>
        <v>25136678.79</v>
      </c>
    </row>
    <row r="29" spans="1:8" ht="15.75">
      <c r="A29" s="44"/>
      <c r="B29" s="45"/>
      <c r="C29" s="46"/>
      <c r="D29" s="46"/>
      <c r="E29" s="105"/>
      <c r="F29" s="47"/>
      <c r="G29" s="47"/>
      <c r="H29" s="111"/>
    </row>
    <row r="30" ht="12.75">
      <c r="E30" s="39"/>
    </row>
    <row r="31" ht="12.75">
      <c r="E31" s="39"/>
    </row>
    <row r="32" ht="12.75">
      <c r="E32" s="39"/>
    </row>
    <row r="33" ht="12.75">
      <c r="E33" s="39"/>
    </row>
    <row r="34" ht="12.75">
      <c r="E34" s="39"/>
    </row>
    <row r="35" ht="12.75">
      <c r="E35" s="39"/>
    </row>
    <row r="36" ht="12.75">
      <c r="E36" s="39"/>
    </row>
    <row r="37" ht="12.75">
      <c r="E37" s="39"/>
    </row>
    <row r="38" ht="12.75">
      <c r="E38" s="39"/>
    </row>
    <row r="39" ht="12.75">
      <c r="E39" s="39"/>
    </row>
    <row r="40" ht="12.75">
      <c r="E40" s="39"/>
    </row>
    <row r="41" ht="12.75">
      <c r="E41" s="39"/>
    </row>
    <row r="42" ht="12.75">
      <c r="E42" s="39"/>
    </row>
    <row r="43" ht="12.75">
      <c r="E43" s="39"/>
    </row>
    <row r="44" ht="12.75">
      <c r="E44" s="39"/>
    </row>
    <row r="45" ht="12.75">
      <c r="E45" s="39"/>
    </row>
    <row r="46" ht="12.75">
      <c r="E46" s="39"/>
    </row>
    <row r="47" ht="12.75">
      <c r="E47" s="39"/>
    </row>
    <row r="48" ht="12.75">
      <c r="E48" s="39"/>
    </row>
    <row r="49" ht="12.75">
      <c r="E49" s="39"/>
    </row>
    <row r="50" ht="12.75">
      <c r="E50" s="39"/>
    </row>
    <row r="51" ht="12.75">
      <c r="E51" s="39"/>
    </row>
    <row r="52" ht="12.75">
      <c r="E52" s="39"/>
    </row>
    <row r="53" ht="12.75">
      <c r="E53" s="39"/>
    </row>
    <row r="54" ht="12.75">
      <c r="E54" s="39"/>
    </row>
    <row r="55" ht="12.75">
      <c r="E55" s="39"/>
    </row>
    <row r="56" ht="12.75">
      <c r="E56" s="39"/>
    </row>
    <row r="57" ht="12.75">
      <c r="E57" s="39"/>
    </row>
    <row r="58" ht="12.75">
      <c r="E58" s="39"/>
    </row>
    <row r="59" ht="12.75">
      <c r="E59" s="39"/>
    </row>
    <row r="60" ht="12.75">
      <c r="E60" s="39"/>
    </row>
    <row r="61" ht="12.75">
      <c r="E61" s="39"/>
    </row>
    <row r="62" ht="12.75">
      <c r="E62" s="39"/>
    </row>
    <row r="63" ht="12.75">
      <c r="E63" s="39"/>
    </row>
    <row r="64" ht="12.75">
      <c r="E64" s="39"/>
    </row>
    <row r="65" ht="12.75">
      <c r="E65" s="39"/>
    </row>
    <row r="66" ht="12.75">
      <c r="E66" s="39"/>
    </row>
    <row r="67" ht="12.75">
      <c r="E67" s="39"/>
    </row>
    <row r="68" ht="12.75">
      <c r="E68" s="39"/>
    </row>
    <row r="69" ht="12.75">
      <c r="E69" s="39"/>
    </row>
    <row r="70" ht="12.75">
      <c r="E70" s="39"/>
    </row>
    <row r="71" ht="12.75">
      <c r="E71" s="39"/>
    </row>
    <row r="72" ht="12.75">
      <c r="E72" s="39"/>
    </row>
    <row r="73" ht="12.75">
      <c r="E73" s="39"/>
    </row>
    <row r="74" ht="12.75">
      <c r="E74" s="39"/>
    </row>
    <row r="75" ht="12.75">
      <c r="E75" s="39"/>
    </row>
    <row r="76" ht="12.75">
      <c r="E76" s="39"/>
    </row>
    <row r="77" ht="12.75">
      <c r="E77" s="39"/>
    </row>
    <row r="78" ht="12.75">
      <c r="E78" s="39"/>
    </row>
  </sheetData>
  <sheetProtection/>
  <printOptions/>
  <pageMargins left="1.1811023622047245" right="0.2362204724409449" top="0.8267716535433072" bottom="0.4330708661417323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3:I30"/>
  <sheetViews>
    <sheetView zoomScalePageLayoutView="0" workbookViewId="0" topLeftCell="C1">
      <selection activeCell="E38" sqref="E38"/>
    </sheetView>
  </sheetViews>
  <sheetFormatPr defaultColWidth="11.421875" defaultRowHeight="12.75"/>
  <cols>
    <col min="1" max="1" width="22.421875" style="0" customWidth="1"/>
    <col min="2" max="2" width="12.421875" style="0" customWidth="1"/>
    <col min="3" max="3" width="38.57421875" style="0" customWidth="1"/>
    <col min="4" max="4" width="41.28125" style="0" customWidth="1"/>
    <col min="5" max="5" width="36.7109375" style="0" customWidth="1"/>
    <col min="6" max="7" width="37.421875" style="0" customWidth="1"/>
    <col min="8" max="8" width="37.421875" style="0" bestFit="1" customWidth="1"/>
  </cols>
  <sheetData>
    <row r="3" ht="12.75">
      <c r="A3" s="91" t="s">
        <v>62</v>
      </c>
    </row>
    <row r="4" spans="1:6" ht="12.75">
      <c r="A4" s="38"/>
      <c r="B4" s="39"/>
      <c r="C4" s="39"/>
      <c r="D4" s="39"/>
      <c r="E4" s="103"/>
      <c r="F4" s="39"/>
    </row>
    <row r="5" spans="1:6" ht="12.75">
      <c r="A5" s="119" t="s">
        <v>46</v>
      </c>
      <c r="B5" s="39"/>
      <c r="C5" s="39"/>
      <c r="D5" s="39"/>
      <c r="E5" s="103"/>
      <c r="F5" s="39"/>
    </row>
    <row r="6" spans="1:6" ht="12.75">
      <c r="A6" s="116" t="str">
        <f>'D-Sinies Pag Direc'!A6</f>
        <v>      (entre el 1 de enero y 30 de septiembre de 2015, montos expresados en miles de pesos de septiembre de 2015)</v>
      </c>
      <c r="B6" s="106"/>
      <c r="C6" s="39"/>
      <c r="D6" s="39"/>
      <c r="E6" s="103"/>
      <c r="F6" s="39"/>
    </row>
    <row r="7" spans="1:6" ht="12.75">
      <c r="A7" s="153"/>
      <c r="B7" s="224" t="s">
        <v>78</v>
      </c>
      <c r="C7" s="225"/>
      <c r="D7" s="158" t="s">
        <v>48</v>
      </c>
      <c r="E7" s="158" t="s">
        <v>49</v>
      </c>
      <c r="F7" s="159" t="s">
        <v>50</v>
      </c>
    </row>
    <row r="8" spans="1:6" ht="12.75">
      <c r="A8" s="160" t="s">
        <v>1</v>
      </c>
      <c r="B8" s="162" t="s">
        <v>51</v>
      </c>
      <c r="C8" s="162" t="s">
        <v>52</v>
      </c>
      <c r="D8" s="169" t="s">
        <v>79</v>
      </c>
      <c r="E8" s="169" t="s">
        <v>53</v>
      </c>
      <c r="F8" s="170" t="s">
        <v>54</v>
      </c>
    </row>
    <row r="9" spans="1:6" ht="12.75">
      <c r="A9" s="160"/>
      <c r="B9" s="171"/>
      <c r="C9" s="172"/>
      <c r="D9" s="169" t="s">
        <v>80</v>
      </c>
      <c r="E9" s="161" t="s">
        <v>55</v>
      </c>
      <c r="F9" s="170" t="s">
        <v>56</v>
      </c>
    </row>
    <row r="10" spans="1:6" ht="12.75">
      <c r="A10" s="164"/>
      <c r="B10" s="166" t="s">
        <v>57</v>
      </c>
      <c r="C10" s="166" t="s">
        <v>58</v>
      </c>
      <c r="D10" s="166" t="s">
        <v>59</v>
      </c>
      <c r="E10" s="166" t="s">
        <v>60</v>
      </c>
      <c r="F10" s="168" t="s">
        <v>61</v>
      </c>
    </row>
    <row r="11" spans="1:9" ht="12.75">
      <c r="A11" s="203" t="str">
        <f>'D-Sinies Pag Direc'!A10</f>
        <v>AIG</v>
      </c>
      <c r="B11" s="204">
        <f>'D-Sinies Pag Direc'!H10</f>
        <v>54771.647</v>
      </c>
      <c r="C11" s="89">
        <v>684.366</v>
      </c>
      <c r="D11" s="89">
        <v>4560.253</v>
      </c>
      <c r="E11" s="89">
        <v>6870.961</v>
      </c>
      <c r="F11" s="205">
        <f aca="true" t="shared" si="0" ref="F11:F16">SUM(B11:D11)-E11</f>
        <v>53145.30499999999</v>
      </c>
      <c r="G11" s="174"/>
      <c r="I11">
        <f>5000*1000</f>
        <v>5000000</v>
      </c>
    </row>
    <row r="12" spans="1:7" ht="12.75">
      <c r="A12" s="86" t="str">
        <f>'D-Sinies Pag Direc'!A11</f>
        <v>Bci</v>
      </c>
      <c r="B12" s="129">
        <f>'D-Sinies Pag Direc'!H11</f>
        <v>8582525</v>
      </c>
      <c r="C12" s="17">
        <v>1320633</v>
      </c>
      <c r="D12" s="17">
        <v>2406558</v>
      </c>
      <c r="E12" s="17">
        <v>1016602</v>
      </c>
      <c r="F12" s="112">
        <f t="shared" si="0"/>
        <v>11293114</v>
      </c>
      <c r="G12" s="174"/>
    </row>
    <row r="13" spans="1:9" ht="12.75">
      <c r="A13" s="86" t="str">
        <f>'D-Sinies Pag Direc'!A12</f>
        <v>BNP PARIBAS CARDIF</v>
      </c>
      <c r="B13" s="129">
        <f>'D-Sinies Pag Direc'!H12</f>
        <v>1089724</v>
      </c>
      <c r="C13" s="17">
        <v>143851</v>
      </c>
      <c r="D13" s="17">
        <v>407709</v>
      </c>
      <c r="E13" s="17">
        <v>123497</v>
      </c>
      <c r="F13" s="112">
        <f t="shared" si="0"/>
        <v>1517787</v>
      </c>
      <c r="G13" s="174"/>
      <c r="I13">
        <f>164*1000</f>
        <v>164000</v>
      </c>
    </row>
    <row r="14" spans="1:7" ht="12.75">
      <c r="A14" s="86" t="str">
        <f>'D-Sinies Pag Direc'!A13</f>
        <v>Chilena Consolidada</v>
      </c>
      <c r="B14" s="129">
        <f>'D-Sinies Pag Direc'!H13</f>
        <v>900912</v>
      </c>
      <c r="C14" s="17">
        <v>427824</v>
      </c>
      <c r="D14" s="17">
        <v>129375</v>
      </c>
      <c r="E14" s="17">
        <v>244372</v>
      </c>
      <c r="F14" s="112">
        <f t="shared" si="0"/>
        <v>1213739</v>
      </c>
      <c r="G14" s="174"/>
    </row>
    <row r="15" spans="1:7" ht="12.75">
      <c r="A15" s="86" t="str">
        <f>'D-Sinies Pag Direc'!A14</f>
        <v>Chubb</v>
      </c>
      <c r="B15" s="129">
        <f>'D-Sinies Pag Direc'!H14</f>
        <v>88649.345</v>
      </c>
      <c r="C15" s="17">
        <v>6640.883</v>
      </c>
      <c r="D15" s="17">
        <v>1075.976</v>
      </c>
      <c r="E15" s="17">
        <v>21672.591</v>
      </c>
      <c r="F15" s="112">
        <f t="shared" si="0"/>
        <v>74693.613</v>
      </c>
      <c r="G15" s="174"/>
    </row>
    <row r="16" spans="1:7" ht="12.75">
      <c r="A16" s="86" t="str">
        <f>'D-Sinies Pag Direc'!A15</f>
        <v>Consorcio Nacional</v>
      </c>
      <c r="B16" s="129">
        <f>'D-Sinies Pag Direc'!H15</f>
        <v>2900453</v>
      </c>
      <c r="C16" s="17">
        <v>439933</v>
      </c>
      <c r="D16" s="17">
        <v>1585475</v>
      </c>
      <c r="E16" s="17">
        <v>398889</v>
      </c>
      <c r="F16" s="112">
        <f t="shared" si="0"/>
        <v>4526972</v>
      </c>
      <c r="G16" s="174"/>
    </row>
    <row r="17" spans="1:7" ht="12.75">
      <c r="A17" s="86" t="str">
        <f>'D-Sinies Pag Direc'!A16</f>
        <v>Cruz Blanca</v>
      </c>
      <c r="B17" s="129">
        <f>'D-Sinies Pag Direc'!H16</f>
        <v>493555</v>
      </c>
      <c r="C17" s="17">
        <v>97982</v>
      </c>
      <c r="D17" s="17">
        <v>9778</v>
      </c>
      <c r="E17" s="17">
        <v>34807</v>
      </c>
      <c r="F17" s="112">
        <f aca="true" t="shared" si="1" ref="F17:F27">SUM(B17:D17)-E17</f>
        <v>566508</v>
      </c>
      <c r="G17" s="174"/>
    </row>
    <row r="18" spans="1:7" ht="12.75">
      <c r="A18" s="203" t="str">
        <f>'D-Sinies Pag Direc'!A17</f>
        <v>HDI</v>
      </c>
      <c r="B18" s="204">
        <f>'D-Sinies Pag Direc'!H17</f>
        <v>432.185</v>
      </c>
      <c r="C18" s="89">
        <v>899.198</v>
      </c>
      <c r="D18" s="89">
        <v>-177.925</v>
      </c>
      <c r="E18" s="89">
        <v>1231.048</v>
      </c>
      <c r="F18" s="205">
        <f t="shared" si="1"/>
        <v>-77.58999999999992</v>
      </c>
      <c r="G18" s="174"/>
    </row>
    <row r="19" spans="1:7" ht="12.75">
      <c r="A19" s="86" t="str">
        <f>'D-Sinies Pag Direc'!A18</f>
        <v>Liberty</v>
      </c>
      <c r="B19" s="129">
        <f>'D-Sinies Pag Direc'!H18</f>
        <v>35852</v>
      </c>
      <c r="C19" s="17">
        <v>17939</v>
      </c>
      <c r="D19" s="17">
        <v>34811</v>
      </c>
      <c r="E19" s="17">
        <v>8207</v>
      </c>
      <c r="F19" s="112">
        <f t="shared" si="1"/>
        <v>80395</v>
      </c>
      <c r="G19" s="174"/>
    </row>
    <row r="20" spans="1:7" ht="12.75">
      <c r="A20" s="86" t="str">
        <f>'D-Sinies Pag Direc'!A19</f>
        <v>Magallanes</v>
      </c>
      <c r="B20" s="129">
        <f>'D-Sinies Pag Direc'!H19</f>
        <v>2138253.613</v>
      </c>
      <c r="C20" s="17">
        <v>431973.489</v>
      </c>
      <c r="D20" s="17">
        <v>0</v>
      </c>
      <c r="E20" s="17">
        <v>1891218.724</v>
      </c>
      <c r="F20" s="112">
        <f t="shared" si="1"/>
        <v>679008.378</v>
      </c>
      <c r="G20" s="174"/>
    </row>
    <row r="21" spans="1:7" ht="12.75">
      <c r="A21" s="86" t="str">
        <f>'D-Sinies Pag Direc'!A20</f>
        <v>Mapfre</v>
      </c>
      <c r="B21" s="129">
        <f>'D-Sinies Pag Direc'!H20</f>
        <v>2623360</v>
      </c>
      <c r="C21" s="17">
        <v>1280770</v>
      </c>
      <c r="D21" s="17">
        <v>845791</v>
      </c>
      <c r="E21" s="17">
        <v>835819</v>
      </c>
      <c r="F21" s="112">
        <f t="shared" si="1"/>
        <v>3914102</v>
      </c>
      <c r="G21" s="174"/>
    </row>
    <row r="22" spans="1:7" ht="12.75">
      <c r="A22" s="86" t="str">
        <f>'D-Sinies Pag Direc'!A21</f>
        <v>Mutual de Seguros</v>
      </c>
      <c r="B22" s="129">
        <f>'D-Sinies Pag Direc'!H21</f>
        <v>158656</v>
      </c>
      <c r="C22" s="17">
        <v>23778</v>
      </c>
      <c r="D22" s="17">
        <v>30955</v>
      </c>
      <c r="E22" s="17">
        <v>13390</v>
      </c>
      <c r="F22" s="112">
        <f t="shared" si="1"/>
        <v>199999</v>
      </c>
      <c r="G22" s="174"/>
    </row>
    <row r="23" spans="1:7" ht="12.75">
      <c r="A23" s="86" t="str">
        <f>'D-Sinies Pag Direc'!A22</f>
        <v>Penta Security</v>
      </c>
      <c r="B23" s="129">
        <f>'D-Sinies Pag Direc'!H22</f>
        <v>4330487</v>
      </c>
      <c r="C23" s="17">
        <v>981805</v>
      </c>
      <c r="D23" s="17">
        <v>1668404</v>
      </c>
      <c r="E23" s="17">
        <v>1306894</v>
      </c>
      <c r="F23" s="112">
        <f t="shared" si="1"/>
        <v>5673802</v>
      </c>
      <c r="G23" s="174"/>
    </row>
    <row r="24" spans="1:7" ht="12.75">
      <c r="A24" s="86" t="str">
        <f>'D-Sinies Pag Direc'!A23</f>
        <v>Renta Nacional</v>
      </c>
      <c r="B24" s="129">
        <f>'D-Sinies Pag Direc'!H23</f>
        <v>133234</v>
      </c>
      <c r="C24" s="17">
        <v>37219</v>
      </c>
      <c r="D24" s="17">
        <v>20296</v>
      </c>
      <c r="E24" s="17">
        <v>33058</v>
      </c>
      <c r="F24" s="112">
        <f t="shared" si="1"/>
        <v>157691</v>
      </c>
      <c r="G24" s="174"/>
    </row>
    <row r="25" spans="1:7" ht="12.75">
      <c r="A25" s="86" t="str">
        <f>'D-Sinies Pag Direc'!A24</f>
        <v>RSA</v>
      </c>
      <c r="B25" s="129">
        <f>'D-Sinies Pag Direc'!H24</f>
        <v>1271145</v>
      </c>
      <c r="C25" s="17">
        <v>417280</v>
      </c>
      <c r="D25" s="17">
        <v>202440</v>
      </c>
      <c r="E25" s="17">
        <v>830285</v>
      </c>
      <c r="F25" s="112">
        <f t="shared" si="1"/>
        <v>1060580</v>
      </c>
      <c r="G25" s="174"/>
    </row>
    <row r="26" spans="1:7" ht="12.75">
      <c r="A26" s="86" t="str">
        <f>'D-Sinies Pag Direc'!A25</f>
        <v>SURA</v>
      </c>
      <c r="B26" s="129">
        <f>'D-Sinies Pag Direc'!H25</f>
        <v>0</v>
      </c>
      <c r="C26" s="17">
        <v>0</v>
      </c>
      <c r="D26" s="17">
        <v>0</v>
      </c>
      <c r="E26" s="17">
        <v>0</v>
      </c>
      <c r="F26" s="112">
        <f t="shared" si="1"/>
        <v>0</v>
      </c>
      <c r="G26" s="174"/>
    </row>
    <row r="27" spans="1:7" ht="12.75">
      <c r="A27" s="86" t="str">
        <f>'D-Sinies Pag Direc'!A26</f>
        <v>Zenit</v>
      </c>
      <c r="B27" s="129">
        <f>'D-Sinies Pag Direc'!H26</f>
        <v>334669</v>
      </c>
      <c r="C27" s="17">
        <v>70245</v>
      </c>
      <c r="D27" s="17">
        <v>0</v>
      </c>
      <c r="E27" s="17">
        <v>60851</v>
      </c>
      <c r="F27" s="112">
        <f t="shared" si="1"/>
        <v>344063</v>
      </c>
      <c r="G27" s="174"/>
    </row>
    <row r="28" spans="1:6" ht="12.75">
      <c r="A28" s="40"/>
      <c r="B28" s="41"/>
      <c r="C28" s="42"/>
      <c r="D28" s="42"/>
      <c r="E28" s="42"/>
      <c r="F28" s="110"/>
    </row>
    <row r="29" spans="1:6" ht="12.75">
      <c r="A29" s="128" t="s">
        <v>11</v>
      </c>
      <c r="B29" s="129">
        <f>SUM(B11:B27)</f>
        <v>25136678.79</v>
      </c>
      <c r="C29" s="129">
        <f>SUM(C11:C27)</f>
        <v>5699456.936</v>
      </c>
      <c r="D29" s="129">
        <f>SUM(D11:D27)</f>
        <v>7347050.3040000005</v>
      </c>
      <c r="E29" s="129">
        <f>SUM(E11:E27)</f>
        <v>6827664.324</v>
      </c>
      <c r="F29" s="3">
        <f>+B29+C29+D29-E29</f>
        <v>31355521.706</v>
      </c>
    </row>
    <row r="30" spans="1:6" ht="15.75">
      <c r="A30" s="44"/>
      <c r="B30" s="45"/>
      <c r="C30" s="46"/>
      <c r="D30" s="46"/>
      <c r="E30" s="46"/>
      <c r="F30" s="111"/>
    </row>
  </sheetData>
  <sheetProtection/>
  <mergeCells count="1">
    <mergeCell ref="B7:C7"/>
  </mergeCells>
  <printOptions/>
  <pageMargins left="1.1811023622047245" right="0.7874015748031497" top="0.8267716535433072" bottom="0.98425196850393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K31"/>
  <sheetViews>
    <sheetView zoomScalePageLayoutView="0" workbookViewId="0" topLeftCell="A1">
      <selection activeCell="C18" sqref="C18"/>
    </sheetView>
  </sheetViews>
  <sheetFormatPr defaultColWidth="11.421875" defaultRowHeight="12.75"/>
  <cols>
    <col min="1" max="1" width="21.28125" style="49" customWidth="1"/>
    <col min="2" max="2" width="25.00390625" style="49" customWidth="1"/>
    <col min="3" max="9" width="38.28125" style="49" customWidth="1"/>
    <col min="10" max="10" width="38.28125" style="49" bestFit="1" customWidth="1"/>
    <col min="11" max="11" width="11.57421875" style="49" bestFit="1" customWidth="1"/>
    <col min="12" max="16384" width="11.421875" style="49" customWidth="1"/>
  </cols>
  <sheetData>
    <row r="1" ht="12.75">
      <c r="A1" s="48"/>
    </row>
    <row r="3" ht="12.75">
      <c r="A3" s="91" t="s">
        <v>62</v>
      </c>
    </row>
    <row r="4" ht="12.75">
      <c r="A4" s="48"/>
    </row>
    <row r="5" spans="1:9" ht="12.75">
      <c r="A5" s="50" t="s">
        <v>0</v>
      </c>
      <c r="B5" s="51"/>
      <c r="C5" s="51"/>
      <c r="E5" s="51"/>
      <c r="F5" s="51"/>
      <c r="G5" s="51"/>
      <c r="H5" s="51"/>
      <c r="I5" s="51"/>
    </row>
    <row r="6" spans="1:9" ht="12.75">
      <c r="A6" s="2" t="str">
        <f>'A-N° Sinies Denun'!$A$6</f>
        <v>      (entre el 1 de enero y  30 de septiembre de 2015)</v>
      </c>
      <c r="B6" s="52"/>
      <c r="C6" s="51"/>
      <c r="D6" s="51"/>
      <c r="E6" s="51"/>
      <c r="F6" s="51"/>
      <c r="G6" s="51"/>
      <c r="H6" s="51"/>
      <c r="I6" s="51"/>
    </row>
    <row r="7" spans="1:9" ht="12.75">
      <c r="A7" s="53"/>
      <c r="B7" s="54"/>
      <c r="C7" s="55"/>
      <c r="D7" s="55"/>
      <c r="E7" s="55"/>
      <c r="F7" s="55"/>
      <c r="G7" s="55"/>
      <c r="H7" s="55"/>
      <c r="I7" s="56"/>
    </row>
    <row r="8" spans="1:9" ht="12.75">
      <c r="A8" s="57" t="s">
        <v>1</v>
      </c>
      <c r="B8" s="58" t="s">
        <v>2</v>
      </c>
      <c r="C8" s="58" t="s">
        <v>3</v>
      </c>
      <c r="D8" s="58" t="s">
        <v>4</v>
      </c>
      <c r="E8" s="58" t="s">
        <v>5</v>
      </c>
      <c r="F8" s="88" t="s">
        <v>85</v>
      </c>
      <c r="G8" s="58" t="s">
        <v>6</v>
      </c>
      <c r="H8" s="58" t="s">
        <v>7</v>
      </c>
      <c r="I8" s="59" t="s">
        <v>8</v>
      </c>
    </row>
    <row r="9" spans="1:9" ht="12.75">
      <c r="A9" s="60"/>
      <c r="B9" s="61"/>
      <c r="C9" s="61"/>
      <c r="D9" s="61"/>
      <c r="E9" s="61"/>
      <c r="F9" s="61"/>
      <c r="G9" s="61"/>
      <c r="H9" s="61"/>
      <c r="I9" s="62"/>
    </row>
    <row r="10" spans="1:9" ht="12.75">
      <c r="A10" s="87" t="str">
        <f>'A-N° Sinies Denun'!A10</f>
        <v>AIG</v>
      </c>
      <c r="B10" s="222">
        <v>9112</v>
      </c>
      <c r="C10" s="222">
        <v>3964</v>
      </c>
      <c r="D10" s="17"/>
      <c r="E10" s="17"/>
      <c r="F10" s="17">
        <v>8</v>
      </c>
      <c r="G10" s="178"/>
      <c r="H10" s="17">
        <v>12</v>
      </c>
      <c r="I10" s="4">
        <f>SUM(B10:H10)</f>
        <v>13096</v>
      </c>
    </row>
    <row r="11" spans="1:9" ht="12.75">
      <c r="A11" s="87" t="str">
        <f>'A-N° Sinies Denun'!A11</f>
        <v>Bci</v>
      </c>
      <c r="B11" s="222">
        <v>850759</v>
      </c>
      <c r="C11" s="222">
        <v>333538</v>
      </c>
      <c r="D11" s="222">
        <v>32881</v>
      </c>
      <c r="E11" s="222">
        <v>32555</v>
      </c>
      <c r="F11" s="222">
        <v>60161</v>
      </c>
      <c r="G11" s="222">
        <v>36415</v>
      </c>
      <c r="H11" s="222">
        <v>45845</v>
      </c>
      <c r="I11" s="4">
        <f aca="true" t="shared" si="0" ref="I11:I26">SUM(B11:H11)</f>
        <v>1392154</v>
      </c>
    </row>
    <row r="12" spans="1:9" ht="12.75">
      <c r="A12" s="87" t="str">
        <f>'A-N° Sinies Denun'!A12</f>
        <v>BNP PARIBAS CARDIF</v>
      </c>
      <c r="B12" s="222">
        <v>239366</v>
      </c>
      <c r="C12" s="222">
        <v>10990</v>
      </c>
      <c r="D12" s="17"/>
      <c r="E12" s="222">
        <v>1</v>
      </c>
      <c r="F12" s="222">
        <v>1616</v>
      </c>
      <c r="G12" s="17"/>
      <c r="H12" s="17">
        <v>248</v>
      </c>
      <c r="I12" s="4">
        <f t="shared" si="0"/>
        <v>252221</v>
      </c>
    </row>
    <row r="13" spans="1:9" ht="12.75">
      <c r="A13" s="87" t="str">
        <f>'A-N° Sinies Denun'!A13</f>
        <v>Chilena Consolidada</v>
      </c>
      <c r="B13" s="222">
        <v>118737</v>
      </c>
      <c r="C13" s="222">
        <v>52055</v>
      </c>
      <c r="D13" s="222">
        <v>3412</v>
      </c>
      <c r="E13" s="222">
        <v>2</v>
      </c>
      <c r="F13" s="222">
        <v>5478</v>
      </c>
      <c r="G13" s="222">
        <v>750</v>
      </c>
      <c r="H13" s="222">
        <v>6901</v>
      </c>
      <c r="I13" s="4">
        <f t="shared" si="0"/>
        <v>187335</v>
      </c>
    </row>
    <row r="14" spans="1:9" ht="12.75">
      <c r="A14" s="87" t="str">
        <f>'A-N° Sinies Denun'!A14</f>
        <v>Chubb</v>
      </c>
      <c r="B14" s="229">
        <v>2822</v>
      </c>
      <c r="C14" s="229">
        <v>3585</v>
      </c>
      <c r="D14" s="229"/>
      <c r="E14" s="229">
        <v>1678</v>
      </c>
      <c r="F14" s="229">
        <v>2470</v>
      </c>
      <c r="G14" s="229"/>
      <c r="H14" s="229">
        <v>136</v>
      </c>
      <c r="I14" s="227">
        <f t="shared" si="0"/>
        <v>10691</v>
      </c>
    </row>
    <row r="15" spans="1:9" ht="12.75">
      <c r="A15" s="87" t="str">
        <f>'A-N° Sinies Denun'!A15</f>
        <v>Consorcio Nacional</v>
      </c>
      <c r="B15" s="222">
        <v>386390</v>
      </c>
      <c r="C15" s="222">
        <v>118228</v>
      </c>
      <c r="D15" s="223">
        <v>10115</v>
      </c>
      <c r="E15" s="63">
        <v>4724</v>
      </c>
      <c r="F15" s="223">
        <v>21089</v>
      </c>
      <c r="G15" s="223">
        <v>2942</v>
      </c>
      <c r="H15" s="223">
        <v>6353</v>
      </c>
      <c r="I15" s="4">
        <f t="shared" si="0"/>
        <v>549841</v>
      </c>
    </row>
    <row r="16" spans="1:9" ht="12.75">
      <c r="A16" s="87" t="str">
        <f>'A-N° Sinies Denun'!A16</f>
        <v>Cruz Blanca</v>
      </c>
      <c r="B16" s="222">
        <v>32534</v>
      </c>
      <c r="C16" s="222">
        <v>23534</v>
      </c>
      <c r="D16" s="17"/>
      <c r="E16" s="17"/>
      <c r="F16" s="17">
        <v>15293</v>
      </c>
      <c r="G16" s="17"/>
      <c r="H16" s="17">
        <v>12437</v>
      </c>
      <c r="I16" s="4">
        <f t="shared" si="0"/>
        <v>83798</v>
      </c>
    </row>
    <row r="17" spans="1:9" ht="12.75">
      <c r="A17" s="87" t="str">
        <f>'A-N° Sinies Denun'!A17</f>
        <v>HDI</v>
      </c>
      <c r="B17" s="222">
        <v>4</v>
      </c>
      <c r="C17" s="222">
        <v>1</v>
      </c>
      <c r="D17" s="17"/>
      <c r="E17" s="17"/>
      <c r="F17" s="17"/>
      <c r="G17" s="17"/>
      <c r="H17" s="17"/>
      <c r="I17" s="4">
        <f t="shared" si="0"/>
        <v>5</v>
      </c>
    </row>
    <row r="18" spans="1:9" ht="12.75">
      <c r="A18" s="87" t="str">
        <f>'A-N° Sinies Denun'!A18</f>
        <v>Liberty</v>
      </c>
      <c r="B18" s="222">
        <v>5045</v>
      </c>
      <c r="C18" s="222">
        <v>74</v>
      </c>
      <c r="D18" s="17"/>
      <c r="E18" s="17"/>
      <c r="F18" s="17">
        <v>3</v>
      </c>
      <c r="G18" s="17"/>
      <c r="H18" s="17"/>
      <c r="I18" s="4">
        <f t="shared" si="0"/>
        <v>5122</v>
      </c>
    </row>
    <row r="19" spans="1:9" ht="12.75">
      <c r="A19" s="87" t="str">
        <f>'A-N° Sinies Denun'!A19</f>
        <v>Magallanes</v>
      </c>
      <c r="B19" s="222">
        <v>265946</v>
      </c>
      <c r="C19" s="222">
        <v>75337</v>
      </c>
      <c r="D19" s="222">
        <v>1071</v>
      </c>
      <c r="E19" s="222">
        <v>1333</v>
      </c>
      <c r="F19" s="222">
        <v>4961</v>
      </c>
      <c r="G19" s="222">
        <v>1991</v>
      </c>
      <c r="H19" s="222">
        <v>17154</v>
      </c>
      <c r="I19" s="4">
        <f t="shared" si="0"/>
        <v>367793</v>
      </c>
    </row>
    <row r="20" spans="1:9" ht="12.75">
      <c r="A20" s="87" t="str">
        <f>'A-N° Sinies Denun'!A20</f>
        <v>Mapfre</v>
      </c>
      <c r="B20" s="222">
        <v>528342</v>
      </c>
      <c r="C20" s="222">
        <v>125887</v>
      </c>
      <c r="D20" s="222">
        <v>12137</v>
      </c>
      <c r="E20" s="222">
        <v>9575</v>
      </c>
      <c r="F20" s="222">
        <v>19461</v>
      </c>
      <c r="G20" s="222">
        <v>3660</v>
      </c>
      <c r="H20" s="222">
        <v>10609</v>
      </c>
      <c r="I20" s="4">
        <f t="shared" si="0"/>
        <v>709671</v>
      </c>
    </row>
    <row r="21" spans="1:9" ht="12.75">
      <c r="A21" s="87" t="str">
        <f>'A-N° Sinies Denun'!A21</f>
        <v>Mutual de Seguros</v>
      </c>
      <c r="B21" s="222">
        <v>26469</v>
      </c>
      <c r="C21" s="222">
        <v>7252</v>
      </c>
      <c r="D21" s="17"/>
      <c r="E21" s="17"/>
      <c r="F21" s="17">
        <v>193</v>
      </c>
      <c r="G21" s="17"/>
      <c r="H21" s="17">
        <v>643</v>
      </c>
      <c r="I21" s="4">
        <f t="shared" si="0"/>
        <v>34557</v>
      </c>
    </row>
    <row r="22" spans="1:9" ht="12.75">
      <c r="A22" s="87" t="str">
        <f>'A-N° Sinies Denun'!A22</f>
        <v>Penta Security</v>
      </c>
      <c r="B22" s="222">
        <v>248216</v>
      </c>
      <c r="C22" s="222">
        <v>271854</v>
      </c>
      <c r="D22" s="222">
        <v>44049</v>
      </c>
      <c r="E22" s="222">
        <v>15103</v>
      </c>
      <c r="F22" s="222">
        <v>28138</v>
      </c>
      <c r="G22" s="222">
        <v>37429</v>
      </c>
      <c r="H22" s="222">
        <v>15952</v>
      </c>
      <c r="I22" s="4">
        <f t="shared" si="0"/>
        <v>660741</v>
      </c>
    </row>
    <row r="23" spans="1:9" ht="12.75">
      <c r="A23" s="87" t="str">
        <f>'A-N° Sinies Denun'!A23</f>
        <v>Renta Nacional</v>
      </c>
      <c r="B23" s="222">
        <v>729</v>
      </c>
      <c r="C23" s="222">
        <v>918</v>
      </c>
      <c r="D23" s="17">
        <v>44</v>
      </c>
      <c r="E23" s="17">
        <v>4512</v>
      </c>
      <c r="F23" s="17"/>
      <c r="G23" s="222">
        <v>3</v>
      </c>
      <c r="H23" s="222">
        <v>148</v>
      </c>
      <c r="I23" s="4">
        <f t="shared" si="0"/>
        <v>6354</v>
      </c>
    </row>
    <row r="24" spans="1:9" s="176" customFormat="1" ht="12.75">
      <c r="A24" s="87" t="str">
        <f>'A-N° Sinies Denun'!A24</f>
        <v>RSA</v>
      </c>
      <c r="B24" s="222">
        <v>76945</v>
      </c>
      <c r="C24" s="222">
        <v>53873</v>
      </c>
      <c r="D24" s="222">
        <v>4677</v>
      </c>
      <c r="E24" s="222">
        <v>4182</v>
      </c>
      <c r="F24" s="222">
        <v>2539</v>
      </c>
      <c r="G24" s="222">
        <v>5010</v>
      </c>
      <c r="H24" s="222">
        <v>3042</v>
      </c>
      <c r="I24" s="4">
        <f t="shared" si="0"/>
        <v>150268</v>
      </c>
    </row>
    <row r="25" spans="1:11" s="176" customFormat="1" ht="14.25">
      <c r="A25" s="87" t="str">
        <f>'A-N° Sinies Denun'!A25</f>
        <v>SURA</v>
      </c>
      <c r="B25" s="173"/>
      <c r="C25" s="173"/>
      <c r="D25" s="173"/>
      <c r="E25" s="173"/>
      <c r="F25" s="173"/>
      <c r="G25" s="173"/>
      <c r="H25" s="173"/>
      <c r="I25" s="4">
        <f t="shared" si="0"/>
        <v>0</v>
      </c>
      <c r="K25" s="186"/>
    </row>
    <row r="26" spans="1:11" s="176" customFormat="1" ht="14.25">
      <c r="A26" s="87" t="str">
        <f>'A-N° Sinies Denun'!A26</f>
        <v>Zenit</v>
      </c>
      <c r="B26" s="222">
        <v>76960</v>
      </c>
      <c r="C26" s="222">
        <v>25522</v>
      </c>
      <c r="D26" s="222">
        <v>2</v>
      </c>
      <c r="E26" s="222">
        <v>0</v>
      </c>
      <c r="F26" s="222">
        <v>2354</v>
      </c>
      <c r="G26" s="222">
        <v>6</v>
      </c>
      <c r="H26" s="222">
        <v>505</v>
      </c>
      <c r="I26" s="4">
        <f t="shared" si="0"/>
        <v>105349</v>
      </c>
      <c r="K26" s="187"/>
    </row>
    <row r="27" spans="1:11" ht="14.25">
      <c r="A27" s="64"/>
      <c r="B27" s="65"/>
      <c r="C27" s="66"/>
      <c r="D27" s="66"/>
      <c r="E27" s="66"/>
      <c r="F27" s="66"/>
      <c r="G27" s="67"/>
      <c r="H27" s="67"/>
      <c r="I27" s="68"/>
      <c r="K27" s="187"/>
    </row>
    <row r="28" spans="1:11" ht="14.25">
      <c r="A28" s="69" t="s">
        <v>11</v>
      </c>
      <c r="B28" s="5">
        <f>SUM(B10:B26)</f>
        <v>2868376</v>
      </c>
      <c r="C28" s="5">
        <f aca="true" t="shared" si="1" ref="C28:H28">SUM(C10:C26)</f>
        <v>1106612</v>
      </c>
      <c r="D28" s="5">
        <f t="shared" si="1"/>
        <v>108388</v>
      </c>
      <c r="E28" s="5">
        <f t="shared" si="1"/>
        <v>73665</v>
      </c>
      <c r="F28" s="5">
        <f t="shared" si="1"/>
        <v>163764</v>
      </c>
      <c r="G28" s="5">
        <f t="shared" si="1"/>
        <v>88206</v>
      </c>
      <c r="H28" s="5">
        <f t="shared" si="1"/>
        <v>119985</v>
      </c>
      <c r="I28" s="5">
        <f>SUM(I10:I26)</f>
        <v>4528996</v>
      </c>
      <c r="J28" s="70"/>
      <c r="K28" s="187"/>
    </row>
    <row r="29" spans="1:11" ht="12.75" customHeight="1">
      <c r="A29" s="71"/>
      <c r="B29" s="72"/>
      <c r="C29" s="73"/>
      <c r="D29" s="73"/>
      <c r="E29" s="73"/>
      <c r="F29" s="73"/>
      <c r="G29" s="74"/>
      <c r="H29" s="75"/>
      <c r="I29" s="76"/>
      <c r="K29" s="187"/>
    </row>
    <row r="30" spans="1:11" ht="14.25">
      <c r="A30" s="51"/>
      <c r="B30" s="51"/>
      <c r="C30" s="51"/>
      <c r="D30" s="51"/>
      <c r="E30" s="51"/>
      <c r="F30" s="51"/>
      <c r="G30" s="51"/>
      <c r="H30" s="51"/>
      <c r="I30" s="51"/>
      <c r="K30" s="187"/>
    </row>
    <row r="31" spans="1:11" ht="14.25">
      <c r="A31" s="51"/>
      <c r="B31" s="51"/>
      <c r="C31" s="51"/>
      <c r="D31" s="51"/>
      <c r="E31" s="51"/>
      <c r="F31" s="51"/>
      <c r="G31" s="51"/>
      <c r="H31" s="63"/>
      <c r="I31" s="51"/>
      <c r="K31" s="187"/>
    </row>
  </sheetData>
  <sheetProtection/>
  <printOptions/>
  <pageMargins left="1.1811023622047245" right="0.2362204724409449" top="0.84" bottom="0.4330708661417323" header="0" footer="0"/>
  <pageSetup orientation="landscape" paperSize="9" r:id="rId1"/>
  <rowBreaks count="1" manualBreakCount="1">
    <brk id="3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3:K31"/>
  <sheetViews>
    <sheetView zoomScalePageLayoutView="0" workbookViewId="0" topLeftCell="A1">
      <selection activeCell="F14" sqref="F14"/>
    </sheetView>
  </sheetViews>
  <sheetFormatPr defaultColWidth="11.421875" defaultRowHeight="12.75"/>
  <cols>
    <col min="1" max="1" width="22.421875" style="0" customWidth="1"/>
    <col min="2" max="2" width="24.00390625" style="0" customWidth="1"/>
    <col min="3" max="9" width="38.28125" style="0" customWidth="1"/>
    <col min="10" max="10" width="38.28125" style="0" bestFit="1" customWidth="1"/>
    <col min="11" max="11" width="12.00390625" style="0" customWidth="1"/>
  </cols>
  <sheetData>
    <row r="3" ht="12.75">
      <c r="A3" s="91" t="s">
        <v>62</v>
      </c>
    </row>
    <row r="5" spans="1:9" ht="12.75">
      <c r="A5" s="50" t="s">
        <v>12</v>
      </c>
      <c r="B5" s="52"/>
      <c r="C5" s="51"/>
      <c r="D5" s="51"/>
      <c r="E5" s="51"/>
      <c r="F5" s="51"/>
      <c r="G5" s="51"/>
      <c r="H5" s="51"/>
      <c r="I5" s="51"/>
    </row>
    <row r="6" spans="1:9" ht="12.75">
      <c r="A6" s="2" t="str">
        <f>'D-Sinies Pag Direc'!$A$6</f>
        <v>      (entre el 1 de enero y 30 de septiembre de 2015, montos expresados en miles de pesos de septiembre de 2015)</v>
      </c>
      <c r="B6" s="52"/>
      <c r="C6" s="51"/>
      <c r="D6" s="51"/>
      <c r="E6" s="51"/>
      <c r="F6" s="51"/>
      <c r="G6" s="51"/>
      <c r="H6" s="51"/>
      <c r="I6" s="51"/>
    </row>
    <row r="7" spans="1:9" ht="12.75">
      <c r="A7" s="78"/>
      <c r="B7" s="54"/>
      <c r="C7" s="55"/>
      <c r="D7" s="55"/>
      <c r="E7" s="55"/>
      <c r="F7" s="55"/>
      <c r="G7" s="55"/>
      <c r="H7" s="55"/>
      <c r="I7" s="56"/>
    </row>
    <row r="8" spans="1:9" ht="12.75">
      <c r="A8" s="79" t="s">
        <v>1</v>
      </c>
      <c r="B8" s="58" t="s">
        <v>2</v>
      </c>
      <c r="C8" s="58" t="s">
        <v>3</v>
      </c>
      <c r="D8" s="58" t="s">
        <v>4</v>
      </c>
      <c r="E8" s="58" t="s">
        <v>5</v>
      </c>
      <c r="F8" s="58" t="s">
        <v>85</v>
      </c>
      <c r="G8" s="58" t="s">
        <v>6</v>
      </c>
      <c r="H8" s="58" t="s">
        <v>7</v>
      </c>
      <c r="I8" s="59" t="s">
        <v>8</v>
      </c>
    </row>
    <row r="9" spans="1:9" ht="12.75">
      <c r="A9" s="80"/>
      <c r="B9" s="61"/>
      <c r="C9" s="61"/>
      <c r="D9" s="61"/>
      <c r="E9" s="61"/>
      <c r="F9" s="61"/>
      <c r="G9" s="61"/>
      <c r="H9" s="61"/>
      <c r="I9" s="62"/>
    </row>
    <row r="10" spans="1:9" ht="12.75">
      <c r="A10" s="86" t="str">
        <f>'F-N° Seg Contrat'!A10</f>
        <v>AIG</v>
      </c>
      <c r="B10" s="222">
        <v>44099.31</v>
      </c>
      <c r="C10" s="222">
        <v>31254.343</v>
      </c>
      <c r="D10" s="63">
        <v>0</v>
      </c>
      <c r="E10" s="63">
        <v>0</v>
      </c>
      <c r="F10" s="63">
        <v>351.738</v>
      </c>
      <c r="G10" s="63">
        <v>0</v>
      </c>
      <c r="H10" s="63">
        <v>527.606</v>
      </c>
      <c r="I10" s="4">
        <f aca="true" t="shared" si="0" ref="I10:I15">SUM(B10:H10)</f>
        <v>76232.99699999999</v>
      </c>
    </row>
    <row r="11" spans="1:9" ht="12.75">
      <c r="A11" s="86" t="str">
        <f>'F-N° Seg Contrat'!A11</f>
        <v>Bci</v>
      </c>
      <c r="B11" s="222">
        <v>6299975</v>
      </c>
      <c r="C11" s="222">
        <v>3356476</v>
      </c>
      <c r="D11" s="222">
        <v>624776</v>
      </c>
      <c r="E11" s="222">
        <v>1211125</v>
      </c>
      <c r="F11" s="222">
        <v>1817475</v>
      </c>
      <c r="G11" s="222">
        <v>639186</v>
      </c>
      <c r="H11" s="222">
        <v>468718</v>
      </c>
      <c r="I11" s="4">
        <f t="shared" si="0"/>
        <v>14417731</v>
      </c>
    </row>
    <row r="12" spans="1:9" ht="12.75">
      <c r="A12" s="86" t="str">
        <f>'F-N° Seg Contrat'!A12</f>
        <v>BNP PARIBAS CARDIF</v>
      </c>
      <c r="B12" s="222">
        <v>1076467</v>
      </c>
      <c r="C12" s="222">
        <v>68268</v>
      </c>
      <c r="D12" s="63">
        <v>0</v>
      </c>
      <c r="E12" s="222">
        <v>17</v>
      </c>
      <c r="F12" s="222">
        <v>46555</v>
      </c>
      <c r="G12" s="63">
        <v>0</v>
      </c>
      <c r="H12" s="63">
        <v>924</v>
      </c>
      <c r="I12" s="4">
        <f t="shared" si="0"/>
        <v>1192231</v>
      </c>
    </row>
    <row r="13" spans="1:9" ht="12.75">
      <c r="A13" s="86" t="str">
        <f>'F-N° Seg Contrat'!A13</f>
        <v>Chilena Consolidada</v>
      </c>
      <c r="B13" s="222">
        <v>998899</v>
      </c>
      <c r="C13" s="222">
        <v>560908</v>
      </c>
      <c r="D13" s="222">
        <v>58506</v>
      </c>
      <c r="E13" s="222">
        <v>58</v>
      </c>
      <c r="F13" s="222">
        <v>169891</v>
      </c>
      <c r="G13" s="222">
        <v>13059</v>
      </c>
      <c r="H13" s="222">
        <v>76264</v>
      </c>
      <c r="I13" s="4">
        <f t="shared" si="0"/>
        <v>1877585</v>
      </c>
    </row>
    <row r="14" spans="1:9" ht="12.75">
      <c r="A14" s="86" t="str">
        <f>'F-N° Seg Contrat'!A14</f>
        <v>Chubb</v>
      </c>
      <c r="B14" s="226">
        <v>21733</v>
      </c>
      <c r="C14" s="226">
        <v>27604</v>
      </c>
      <c r="D14" s="226">
        <v>0</v>
      </c>
      <c r="E14" s="226">
        <v>268480.353</v>
      </c>
      <c r="F14" s="226">
        <v>19019</v>
      </c>
      <c r="G14" s="226">
        <v>0</v>
      </c>
      <c r="H14" s="226">
        <v>1047</v>
      </c>
      <c r="I14" s="227">
        <f>SUM(B14:H14)</f>
        <v>337883.353</v>
      </c>
    </row>
    <row r="15" spans="1:9" ht="12.75">
      <c r="A15" s="86" t="str">
        <f>'F-N° Seg Contrat'!A15</f>
        <v>Consorcio Nacional</v>
      </c>
      <c r="B15" s="222">
        <v>2927628</v>
      </c>
      <c r="C15" s="222">
        <v>1204469</v>
      </c>
      <c r="D15" s="222">
        <v>160650</v>
      </c>
      <c r="E15" s="222">
        <v>426829</v>
      </c>
      <c r="F15" s="222">
        <v>640323</v>
      </c>
      <c r="G15" s="222">
        <v>56124</v>
      </c>
      <c r="H15" s="222">
        <v>36239</v>
      </c>
      <c r="I15" s="4">
        <f t="shared" si="0"/>
        <v>5452262</v>
      </c>
    </row>
    <row r="16" spans="1:9" ht="12.75">
      <c r="A16" s="86" t="str">
        <f>'F-N° Seg Contrat'!A16</f>
        <v>Cruz Blanca</v>
      </c>
      <c r="B16" s="222">
        <v>253279</v>
      </c>
      <c r="C16" s="222">
        <v>218013</v>
      </c>
      <c r="D16" s="63">
        <v>0</v>
      </c>
      <c r="E16" s="63">
        <v>0</v>
      </c>
      <c r="F16" s="63">
        <v>401699</v>
      </c>
      <c r="G16" s="63">
        <v>0</v>
      </c>
      <c r="H16" s="63">
        <v>102418</v>
      </c>
      <c r="I16" s="4">
        <f aca="true" t="shared" si="1" ref="I16:I26">SUM(B16:H16)</f>
        <v>975409</v>
      </c>
    </row>
    <row r="17" spans="1:9" ht="12.75">
      <c r="A17" s="86" t="str">
        <f>'F-N° Seg Contrat'!A17</f>
        <v>HDI</v>
      </c>
      <c r="B17" s="228">
        <v>35</v>
      </c>
      <c r="C17" s="226">
        <v>12</v>
      </c>
      <c r="D17" s="226"/>
      <c r="E17" s="226"/>
      <c r="F17" s="226"/>
      <c r="G17" s="226"/>
      <c r="H17" s="226"/>
      <c r="I17" s="227">
        <f t="shared" si="1"/>
        <v>47</v>
      </c>
    </row>
    <row r="18" spans="1:9" ht="12.75">
      <c r="A18" s="86" t="str">
        <f>'F-N° Seg Contrat'!A18</f>
        <v>Liberty</v>
      </c>
      <c r="B18" s="222">
        <v>38016</v>
      </c>
      <c r="C18" s="222">
        <v>624</v>
      </c>
      <c r="D18" s="63">
        <v>0</v>
      </c>
      <c r="E18" s="63">
        <v>0</v>
      </c>
      <c r="F18" s="63">
        <v>75</v>
      </c>
      <c r="G18" s="63">
        <v>0</v>
      </c>
      <c r="H18" s="63">
        <v>0</v>
      </c>
      <c r="I18" s="4">
        <f t="shared" si="1"/>
        <v>38715</v>
      </c>
    </row>
    <row r="19" spans="1:9" ht="12.75">
      <c r="A19" s="86" t="str">
        <f>'F-N° Seg Contrat'!A19</f>
        <v>Magallanes</v>
      </c>
      <c r="B19" s="222">
        <v>2581500.059</v>
      </c>
      <c r="C19" s="222">
        <v>908879.109</v>
      </c>
      <c r="D19" s="222">
        <v>21450.544</v>
      </c>
      <c r="E19" s="222">
        <v>55684.071</v>
      </c>
      <c r="F19" s="222">
        <v>183796.671</v>
      </c>
      <c r="G19" s="222">
        <v>36059.607</v>
      </c>
      <c r="H19" s="222">
        <v>569396.499</v>
      </c>
      <c r="I19" s="4">
        <f t="shared" si="1"/>
        <v>4356766.5600000005</v>
      </c>
    </row>
    <row r="20" spans="1:9" ht="12.75">
      <c r="A20" s="86" t="str">
        <f>'F-N° Seg Contrat'!A20</f>
        <v>Mapfre</v>
      </c>
      <c r="B20" s="222">
        <v>2795767</v>
      </c>
      <c r="C20" s="222">
        <v>1113572</v>
      </c>
      <c r="D20" s="222">
        <v>169904</v>
      </c>
      <c r="E20" s="222">
        <v>735550</v>
      </c>
      <c r="F20" s="222">
        <v>601009</v>
      </c>
      <c r="G20" s="222">
        <v>57409</v>
      </c>
      <c r="H20" s="222">
        <v>58446</v>
      </c>
      <c r="I20" s="4">
        <f t="shared" si="1"/>
        <v>5531657</v>
      </c>
    </row>
    <row r="21" spans="1:9" ht="12.75">
      <c r="A21" s="86" t="str">
        <f>'F-N° Seg Contrat'!A21</f>
        <v>Mutual de Seguros</v>
      </c>
      <c r="B21" s="222">
        <v>203327</v>
      </c>
      <c r="C21" s="222">
        <v>75082</v>
      </c>
      <c r="D21" s="63">
        <v>0</v>
      </c>
      <c r="E21" s="63">
        <v>0</v>
      </c>
      <c r="F21" s="63">
        <v>7461</v>
      </c>
      <c r="G21" s="63">
        <v>0</v>
      </c>
      <c r="H21" s="63">
        <v>6976</v>
      </c>
      <c r="I21" s="4">
        <f t="shared" si="1"/>
        <v>292846</v>
      </c>
    </row>
    <row r="22" spans="1:9" ht="12.75">
      <c r="A22" s="86" t="str">
        <f>'F-N° Seg Contrat'!A22</f>
        <v>Penta Security</v>
      </c>
      <c r="B22" s="222">
        <v>1773088</v>
      </c>
      <c r="C22" s="222">
        <v>2437111</v>
      </c>
      <c r="D22" s="222">
        <v>594179</v>
      </c>
      <c r="E22" s="222">
        <v>1335516</v>
      </c>
      <c r="F22" s="222">
        <v>866113</v>
      </c>
      <c r="G22" s="222">
        <v>664419</v>
      </c>
      <c r="H22" s="222">
        <v>146220</v>
      </c>
      <c r="I22" s="4">
        <f t="shared" si="1"/>
        <v>7816646</v>
      </c>
    </row>
    <row r="23" spans="1:9" ht="12.75">
      <c r="A23" s="86" t="str">
        <f>'F-N° Seg Contrat'!A23</f>
        <v>Renta Nacional</v>
      </c>
      <c r="B23" s="222">
        <v>6476</v>
      </c>
      <c r="C23" s="222">
        <v>9808</v>
      </c>
      <c r="D23" s="63">
        <v>816</v>
      </c>
      <c r="E23" s="63">
        <v>164607</v>
      </c>
      <c r="F23" s="63">
        <v>0</v>
      </c>
      <c r="G23" s="222">
        <v>21</v>
      </c>
      <c r="H23" s="222">
        <v>1995</v>
      </c>
      <c r="I23" s="4">
        <f t="shared" si="1"/>
        <v>183723</v>
      </c>
    </row>
    <row r="24" spans="1:9" s="177" customFormat="1" ht="12.75">
      <c r="A24" s="86" t="str">
        <f>'F-N° Seg Contrat'!A24</f>
        <v>RSA</v>
      </c>
      <c r="B24" s="222">
        <v>479163</v>
      </c>
      <c r="C24" s="222">
        <v>392399</v>
      </c>
      <c r="D24" s="222">
        <v>86449</v>
      </c>
      <c r="E24" s="222">
        <v>112656</v>
      </c>
      <c r="F24" s="222">
        <v>86793</v>
      </c>
      <c r="G24" s="222">
        <v>93426</v>
      </c>
      <c r="H24" s="222">
        <v>16264</v>
      </c>
      <c r="I24" s="4">
        <f t="shared" si="1"/>
        <v>1267150</v>
      </c>
    </row>
    <row r="25" spans="1:11" s="177" customFormat="1" ht="14.25">
      <c r="A25" s="86" t="str">
        <f>'F-N° Seg Contrat'!A25</f>
        <v>SURA</v>
      </c>
      <c r="B25" s="179"/>
      <c r="C25" s="179"/>
      <c r="D25" s="179"/>
      <c r="E25" s="179"/>
      <c r="F25" s="179"/>
      <c r="G25" s="179"/>
      <c r="H25" s="179"/>
      <c r="I25" s="4">
        <f t="shared" si="1"/>
        <v>0</v>
      </c>
      <c r="K25" s="186"/>
    </row>
    <row r="26" spans="1:11" s="177" customFormat="1" ht="14.25">
      <c r="A26" s="86" t="str">
        <f>'F-N° Seg Contrat'!A26</f>
        <v>Zenit</v>
      </c>
      <c r="B26" s="222">
        <v>495523</v>
      </c>
      <c r="C26" s="222">
        <v>242401</v>
      </c>
      <c r="D26" s="222">
        <v>40</v>
      </c>
      <c r="E26" s="222">
        <v>0</v>
      </c>
      <c r="F26" s="222">
        <v>77467</v>
      </c>
      <c r="G26" s="222">
        <v>125</v>
      </c>
      <c r="H26" s="222">
        <v>3869</v>
      </c>
      <c r="I26" s="4">
        <f t="shared" si="1"/>
        <v>819425</v>
      </c>
      <c r="K26" s="186"/>
    </row>
    <row r="27" spans="1:11" ht="14.25">
      <c r="A27" s="64"/>
      <c r="B27" s="183"/>
      <c r="C27" s="184"/>
      <c r="D27" s="184"/>
      <c r="E27" s="184"/>
      <c r="F27" s="184"/>
      <c r="G27" s="84"/>
      <c r="H27" s="84"/>
      <c r="I27" s="185"/>
      <c r="K27" s="187"/>
    </row>
    <row r="28" spans="1:11" ht="14.25">
      <c r="A28" s="69" t="s">
        <v>11</v>
      </c>
      <c r="B28" s="5">
        <f>SUM(B10:B26)</f>
        <v>19994975.369</v>
      </c>
      <c r="C28" s="6">
        <f aca="true" t="shared" si="2" ref="C28:I28">SUM(C10:C26)</f>
        <v>10646880.452</v>
      </c>
      <c r="D28" s="6">
        <f t="shared" si="2"/>
        <v>1716770.544</v>
      </c>
      <c r="E28" s="6">
        <f t="shared" si="2"/>
        <v>4310522.424000001</v>
      </c>
      <c r="F28" s="6">
        <f t="shared" si="2"/>
        <v>4918028.409</v>
      </c>
      <c r="G28" s="7">
        <f t="shared" si="2"/>
        <v>1559828.6069999998</v>
      </c>
      <c r="H28" s="7">
        <f t="shared" si="2"/>
        <v>1489304.105</v>
      </c>
      <c r="I28" s="8">
        <f t="shared" si="2"/>
        <v>44636309.910000004</v>
      </c>
      <c r="K28" s="187"/>
    </row>
    <row r="29" spans="1:11" ht="14.25">
      <c r="A29" s="81"/>
      <c r="B29" s="82"/>
      <c r="C29" s="73"/>
      <c r="D29" s="73"/>
      <c r="E29" s="73"/>
      <c r="F29" s="73"/>
      <c r="G29" s="74"/>
      <c r="H29" s="74"/>
      <c r="I29" s="83"/>
      <c r="K29" s="186"/>
    </row>
    <row r="30" ht="14.25">
      <c r="K30" s="187"/>
    </row>
    <row r="31" spans="9:11" ht="14.25">
      <c r="I31" s="174"/>
      <c r="K31" s="187"/>
    </row>
  </sheetData>
  <sheetProtection/>
  <printOptions/>
  <pageMargins left="1.19" right="0.75" top="0.8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3:J33"/>
  <sheetViews>
    <sheetView tabSelected="1" zoomScalePageLayoutView="0" workbookViewId="0" topLeftCell="A1">
      <selection activeCell="G33" sqref="G33"/>
    </sheetView>
  </sheetViews>
  <sheetFormatPr defaultColWidth="11.421875" defaultRowHeight="12.75"/>
  <cols>
    <col min="1" max="1" width="22.421875" style="0" customWidth="1"/>
    <col min="2" max="4" width="11.7109375" style="0" customWidth="1"/>
    <col min="5" max="5" width="13.8515625" style="0" customWidth="1"/>
    <col min="6" max="6" width="12.28125" style="0" customWidth="1"/>
    <col min="7" max="9" width="11.7109375" style="0" customWidth="1"/>
  </cols>
  <sheetData>
    <row r="3" ht="12.75">
      <c r="A3" s="91" t="s">
        <v>62</v>
      </c>
    </row>
    <row r="5" spans="1:9" ht="12.75">
      <c r="A5" s="50" t="s">
        <v>13</v>
      </c>
      <c r="B5" s="51"/>
      <c r="C5" s="51"/>
      <c r="D5" s="49"/>
      <c r="E5" s="51"/>
      <c r="F5" s="51"/>
      <c r="G5" s="51"/>
      <c r="H5" s="51"/>
      <c r="I5" s="49"/>
    </row>
    <row r="6" spans="1:9" ht="12.75">
      <c r="A6" s="196" t="str">
        <f>'G-Prima Tot x Tip V'!A6</f>
        <v>      (entre el 1 de enero y 30 de septiembre de 2015, montos expresados en miles de pesos de septiembre de 2015)</v>
      </c>
      <c r="B6" s="197"/>
      <c r="C6" s="198"/>
      <c r="D6" s="198"/>
      <c r="E6" s="198"/>
      <c r="F6" s="198"/>
      <c r="G6" s="198"/>
      <c r="H6" s="198"/>
      <c r="I6" s="198"/>
    </row>
    <row r="7" spans="1:9" ht="12.75">
      <c r="A7" s="195"/>
      <c r="B7" s="52"/>
      <c r="C7" s="51"/>
      <c r="D7" s="51"/>
      <c r="E7" s="51"/>
      <c r="F7" s="51"/>
      <c r="G7" s="51"/>
      <c r="H7" s="51"/>
      <c r="I7" s="200"/>
    </row>
    <row r="8" spans="1:9" ht="12.75">
      <c r="A8" s="79" t="s">
        <v>1</v>
      </c>
      <c r="B8" s="58" t="s">
        <v>2</v>
      </c>
      <c r="C8" s="58" t="s">
        <v>3</v>
      </c>
      <c r="D8" s="58" t="s">
        <v>4</v>
      </c>
      <c r="E8" s="58" t="s">
        <v>5</v>
      </c>
      <c r="F8" s="58" t="s">
        <v>85</v>
      </c>
      <c r="G8" s="58" t="s">
        <v>6</v>
      </c>
      <c r="H8" s="58" t="s">
        <v>7</v>
      </c>
      <c r="I8" s="201" t="s">
        <v>84</v>
      </c>
    </row>
    <row r="9" spans="1:9" ht="12.75">
      <c r="A9" s="199"/>
      <c r="B9" s="198"/>
      <c r="C9" s="198"/>
      <c r="D9" s="198"/>
      <c r="E9" s="198"/>
      <c r="F9" s="198"/>
      <c r="G9" s="198"/>
      <c r="H9" s="198"/>
      <c r="I9" s="202"/>
    </row>
    <row r="10" spans="1:9" ht="12.75">
      <c r="A10" s="86" t="str">
        <f>'F-N° Seg Contrat'!A10</f>
        <v>AIG</v>
      </c>
      <c r="B10" s="180">
        <f>IF('F-N° Seg Contrat'!B10=0,"   ---",'G-Prima Tot x Tip V'!B10/'F-N° Seg Contrat'!B10*1000)</f>
        <v>4839.696005267778</v>
      </c>
      <c r="C10" s="180">
        <f>IF('F-N° Seg Contrat'!C10=0,"   ---",'G-Prima Tot x Tip V'!C10/'F-N° Seg Contrat'!C10*1000)</f>
        <v>7884.546670030272</v>
      </c>
      <c r="D10" s="180" t="str">
        <f>IF('F-N° Seg Contrat'!D10=0,"   ---",'G-Prima Tot x Tip V'!D10/'F-N° Seg Contrat'!D10*1000)</f>
        <v>   ---</v>
      </c>
      <c r="E10" s="180" t="str">
        <f>IF('F-N° Seg Contrat'!E10=0,"   ---",'G-Prima Tot x Tip V'!E10/'F-N° Seg Contrat'!E10*1000)</f>
        <v>   ---</v>
      </c>
      <c r="F10" s="180">
        <f>IF('F-N° Seg Contrat'!F10=0,"   ---",'G-Prima Tot x Tip V'!F10/'F-N° Seg Contrat'!F10*1000)</f>
        <v>43967.25</v>
      </c>
      <c r="G10" s="180" t="str">
        <f>IF('F-N° Seg Contrat'!G10=0,"   ---",'G-Prima Tot x Tip V'!G10/'F-N° Seg Contrat'!G10*1000)</f>
        <v>   ---</v>
      </c>
      <c r="H10" s="180">
        <f>IF('F-N° Seg Contrat'!H10=0,"   ---",'G-Prima Tot x Tip V'!H10/'F-N° Seg Contrat'!H10*1000)</f>
        <v>43967.166666666664</v>
      </c>
      <c r="I10" s="190">
        <f>IF('F-N° Seg Contrat'!I10=0,"   ---",'G-Prima Tot x Tip V'!I10/'F-N° Seg Contrat'!I10*1000)</f>
        <v>5821.090180207696</v>
      </c>
    </row>
    <row r="11" spans="1:9" ht="12.75">
      <c r="A11" s="86" t="str">
        <f>'F-N° Seg Contrat'!A11</f>
        <v>Bci</v>
      </c>
      <c r="B11" s="180">
        <f>IF('F-N° Seg Contrat'!B11=0,"   ---",'G-Prima Tot x Tip V'!B11/'F-N° Seg Contrat'!B11*1000)</f>
        <v>7405.122954914376</v>
      </c>
      <c r="C11" s="180">
        <f>IF('F-N° Seg Contrat'!C11=0,"   ---",'G-Prima Tot x Tip V'!C11/'F-N° Seg Contrat'!C11*1000)</f>
        <v>10063.249165012681</v>
      </c>
      <c r="D11" s="180">
        <f>IF('F-N° Seg Contrat'!D11=0,"   ---",'G-Prima Tot x Tip V'!D11/'F-N° Seg Contrat'!D11*1000)</f>
        <v>19001.125269912714</v>
      </c>
      <c r="E11" s="180">
        <f>IF('F-N° Seg Contrat'!E11=0,"   ---",'G-Prima Tot x Tip V'!E11/'F-N° Seg Contrat'!E11*1000)</f>
        <v>37202.42666257104</v>
      </c>
      <c r="F11" s="180">
        <f>IF('F-N° Seg Contrat'!F11=0,"   ---",'G-Prima Tot x Tip V'!F11/'F-N° Seg Contrat'!F11*1000)</f>
        <v>30210.18600089759</v>
      </c>
      <c r="G11" s="180">
        <f>IF('F-N° Seg Contrat'!G11=0,"   ---",'G-Prima Tot x Tip V'!G11/'F-N° Seg Contrat'!G11*1000)</f>
        <v>17552.8216394343</v>
      </c>
      <c r="H11" s="180">
        <f>IF('F-N° Seg Contrat'!H11=0,"   ---",'G-Prima Tot x Tip V'!H11/'F-N° Seg Contrat'!H11*1000)</f>
        <v>10223.972079834224</v>
      </c>
      <c r="I11" s="190">
        <f>IF('F-N° Seg Contrat'!I11=0,"   ---",'G-Prima Tot x Tip V'!I11/'F-N° Seg Contrat'!I11*1000)</f>
        <v>10356.419620243163</v>
      </c>
    </row>
    <row r="12" spans="1:9" ht="12.75">
      <c r="A12" s="86" t="str">
        <f>'F-N° Seg Contrat'!A12</f>
        <v>BNP PARIBAS CARDIF</v>
      </c>
      <c r="B12" s="180">
        <f>IF('F-N° Seg Contrat'!B12=0,"   ---",'G-Prima Tot x Tip V'!B12/'F-N° Seg Contrat'!B12*1000)</f>
        <v>4497.159162119933</v>
      </c>
      <c r="C12" s="180">
        <f>IF('F-N° Seg Contrat'!C12=0,"   ---",'G-Prima Tot x Tip V'!C12/'F-N° Seg Contrat'!C12*1000)</f>
        <v>6211.828935395814</v>
      </c>
      <c r="D12" s="180" t="str">
        <f>IF('F-N° Seg Contrat'!D12=0,"   ---",'G-Prima Tot x Tip V'!D12/'F-N° Seg Contrat'!D12*1000)</f>
        <v>   ---</v>
      </c>
      <c r="E12" s="180">
        <f>IF('F-N° Seg Contrat'!E12=0,"   ---",'G-Prima Tot x Tip V'!E12/'F-N° Seg Contrat'!E12*1000)</f>
        <v>17000</v>
      </c>
      <c r="F12" s="180">
        <f>IF('F-N° Seg Contrat'!F12=0,"   ---",'G-Prima Tot x Tip V'!F12/'F-N° Seg Contrat'!F12*1000)</f>
        <v>28808.787128712873</v>
      </c>
      <c r="G12" s="180" t="str">
        <f>IF('F-N° Seg Contrat'!G12=0,"   ---",'G-Prima Tot x Tip V'!G12/'F-N° Seg Contrat'!G12*1000)</f>
        <v>   ---</v>
      </c>
      <c r="H12" s="180">
        <f>IF('F-N° Seg Contrat'!H12=0,"   ---",'G-Prima Tot x Tip V'!H12/'F-N° Seg Contrat'!H12*1000)</f>
        <v>3725.806451612903</v>
      </c>
      <c r="I12" s="190">
        <f>IF('F-N° Seg Contrat'!I12=0,"   ---",'G-Prima Tot x Tip V'!I12/'F-N° Seg Contrat'!I12*1000)</f>
        <v>4726.929954286123</v>
      </c>
    </row>
    <row r="13" spans="1:9" ht="12.75">
      <c r="A13" s="86" t="str">
        <f>'F-N° Seg Contrat'!A13</f>
        <v>Chilena Consolidada</v>
      </c>
      <c r="B13" s="180">
        <f>IF('F-N° Seg Contrat'!B13=0,"   ---",'G-Prima Tot x Tip V'!B13/'F-N° Seg Contrat'!B13*1000)</f>
        <v>8412.702022116106</v>
      </c>
      <c r="C13" s="180">
        <f>IF('F-N° Seg Contrat'!C13=0,"   ---",'G-Prima Tot x Tip V'!C13/'F-N° Seg Contrat'!C13*1000)</f>
        <v>10775.29536067621</v>
      </c>
      <c r="D13" s="180">
        <f>IF('F-N° Seg Contrat'!D13=0,"   ---",'G-Prima Tot x Tip V'!D13/'F-N° Seg Contrat'!D13*1000)</f>
        <v>17147.127784290737</v>
      </c>
      <c r="E13" s="180">
        <f>IF('F-N° Seg Contrat'!E13=0,"   ---",'G-Prima Tot x Tip V'!E13/'F-N° Seg Contrat'!E13*1000)</f>
        <v>29000</v>
      </c>
      <c r="F13" s="180">
        <f>IF('F-N° Seg Contrat'!F13=0,"   ---",'G-Prima Tot x Tip V'!F13/'F-N° Seg Contrat'!F13*1000)</f>
        <v>31013.326031398323</v>
      </c>
      <c r="G13" s="180">
        <f>IF('F-N° Seg Contrat'!G13=0,"   ---",'G-Prima Tot x Tip V'!G13/'F-N° Seg Contrat'!G13*1000)</f>
        <v>17412</v>
      </c>
      <c r="H13" s="180">
        <f>IF('F-N° Seg Contrat'!H13=0,"   ---",'G-Prima Tot x Tip V'!H13/'F-N° Seg Contrat'!H13*1000)</f>
        <v>11051.152006955514</v>
      </c>
      <c r="I13" s="190">
        <f>IF('F-N° Seg Contrat'!I13=0,"   ---",'G-Prima Tot x Tip V'!I13/'F-N° Seg Contrat'!I13*1000)</f>
        <v>10022.606560439854</v>
      </c>
    </row>
    <row r="14" spans="1:9" ht="12.75">
      <c r="A14" s="86" t="str">
        <f>'F-N° Seg Contrat'!A14</f>
        <v>Chubb</v>
      </c>
      <c r="B14" s="180">
        <f>IF('F-N° Seg Contrat'!B14=0,"   ---",'G-Prima Tot x Tip V'!B14/'F-N° Seg Contrat'!B14*1000)</f>
        <v>7701.275690999291</v>
      </c>
      <c r="C14" s="180">
        <f>IF('F-N° Seg Contrat'!C14=0,"   ---",'G-Prima Tot x Tip V'!C14/'F-N° Seg Contrat'!C14*1000)</f>
        <v>7699.860529986054</v>
      </c>
      <c r="D14" s="180" t="str">
        <f>IF('F-N° Seg Contrat'!D14=0,"   ---",'G-Prima Tot x Tip V'!D14/'F-N° Seg Contrat'!D14*1000)</f>
        <v>   ---</v>
      </c>
      <c r="E14" s="180">
        <f>IF('F-N° Seg Contrat'!E14=0,"   ---",'G-Prima Tot x Tip V'!E14/'F-N° Seg Contrat'!E14*1000)</f>
        <v>160000.2103694875</v>
      </c>
      <c r="F14" s="180">
        <f>IF('F-N° Seg Contrat'!F14=0,"   ---",'G-Prima Tot x Tip V'!F14/'F-N° Seg Contrat'!F14*1000)</f>
        <v>7700</v>
      </c>
      <c r="G14" s="180" t="str">
        <f>IF('F-N° Seg Contrat'!G14=0,"   ---",'G-Prima Tot x Tip V'!G14/'F-N° Seg Contrat'!G14*1000)</f>
        <v>   ---</v>
      </c>
      <c r="H14" s="180">
        <f>IF('F-N° Seg Contrat'!H14=0,"   ---",'G-Prima Tot x Tip V'!H14/'F-N° Seg Contrat'!H14*1000)</f>
        <v>7698.529411764705</v>
      </c>
      <c r="I14" s="190">
        <f>IF('F-N° Seg Contrat'!I14=0,"   ---",'G-Prima Tot x Tip V'!I14/'F-N° Seg Contrat'!I14*1000)</f>
        <v>31604.46665419512</v>
      </c>
    </row>
    <row r="15" spans="1:9" ht="12.75">
      <c r="A15" s="86" t="str">
        <f>'F-N° Seg Contrat'!A15</f>
        <v>Consorcio Nacional</v>
      </c>
      <c r="B15" s="180">
        <f>IF('F-N° Seg Contrat'!B15=0,"   ---",'G-Prima Tot x Tip V'!B15/'F-N° Seg Contrat'!B15*1000)</f>
        <v>7576.873107482077</v>
      </c>
      <c r="C15" s="180">
        <f>IF('F-N° Seg Contrat'!C15=0,"   ---",'G-Prima Tot x Tip V'!C15/'F-N° Seg Contrat'!C15*1000)</f>
        <v>10187.67973745644</v>
      </c>
      <c r="D15" s="180">
        <f>IF('F-N° Seg Contrat'!D15=0,"   ---",'G-Prima Tot x Tip V'!D15/'F-N° Seg Contrat'!D15*1000)</f>
        <v>15882.35294117647</v>
      </c>
      <c r="E15" s="180">
        <f>IF('F-N° Seg Contrat'!C15=0,"   ---",'G-Prima Tot x Tip V'!E15/'F-N° Seg Contrat'!C15*1000)</f>
        <v>3610.2192374056904</v>
      </c>
      <c r="F15" s="180">
        <f>IF('F-N° Seg Contrat'!F15=0,"   ---",'G-Prima Tot x Tip V'!F15/'F-N° Seg Contrat'!F15*1000)</f>
        <v>30362.89060647731</v>
      </c>
      <c r="G15" s="180">
        <f>IF('F-N° Seg Contrat'!G15=0,"   ---",'G-Prima Tot x Tip V'!G15/'F-N° Seg Contrat'!G15*1000)</f>
        <v>19076.81849082257</v>
      </c>
      <c r="H15" s="180">
        <f>IF('F-N° Seg Contrat'!H15=0,"   ---",'G-Prima Tot x Tip V'!H15/'F-N° Seg Contrat'!H15*1000)</f>
        <v>5704.234220053518</v>
      </c>
      <c r="I15" s="190">
        <f>IF('F-N° Seg Contrat'!I15=0,"   ---",'G-Prima Tot x Tip V'!I15/'F-N° Seg Contrat'!I15*1000)</f>
        <v>9916.070282136108</v>
      </c>
    </row>
    <row r="16" spans="1:9" ht="12.75">
      <c r="A16" s="86" t="str">
        <f>'F-N° Seg Contrat'!A16</f>
        <v>Cruz Blanca</v>
      </c>
      <c r="B16" s="180">
        <f>IF('F-N° Seg Contrat'!B16=0,"   ---",'G-Prima Tot x Tip V'!B16/'F-N° Seg Contrat'!B16*1000)</f>
        <v>7785.055634105858</v>
      </c>
      <c r="C16" s="180">
        <f>IF('F-N° Seg Contrat'!C16=0,"   ---",'G-Prima Tot x Tip V'!C16/'F-N° Seg Contrat'!C16*1000)</f>
        <v>9263.746069516443</v>
      </c>
      <c r="D16" s="180" t="str">
        <f>IF('F-N° Seg Contrat'!D16=0,"   ---",'G-Prima Tot x Tip V'!D16/'F-N° Seg Contrat'!D16*1000)</f>
        <v>   ---</v>
      </c>
      <c r="E16" s="180" t="str">
        <f>IF('F-N° Seg Contrat'!E16=0,"   ---",'G-Prima Tot x Tip V'!E16/'F-N° Seg Contrat'!E16*1000)</f>
        <v>   ---</v>
      </c>
      <c r="F16" s="180">
        <f>IF('F-N° Seg Contrat'!F16=0,"   ---",'G-Prima Tot x Tip V'!F16/'F-N° Seg Contrat'!F16*1000)</f>
        <v>26266.85411626234</v>
      </c>
      <c r="G16" s="180" t="str">
        <f>IF('F-N° Seg Contrat'!G16=0,"   ---",'G-Prima Tot x Tip V'!G16/'F-N° Seg Contrat'!G16*1000)</f>
        <v>   ---</v>
      </c>
      <c r="H16" s="180">
        <f>IF('F-N° Seg Contrat'!H16=0,"   ---",'G-Prima Tot x Tip V'!H16/'F-N° Seg Contrat'!H16*1000)</f>
        <v>8234.944118356516</v>
      </c>
      <c r="I16" s="190">
        <f>IF('F-N° Seg Contrat'!I16=0,"   ---",'G-Prima Tot x Tip V'!I16/'F-N° Seg Contrat'!I16*1000)</f>
        <v>11640.003341368529</v>
      </c>
    </row>
    <row r="17" spans="1:9" ht="12.75">
      <c r="A17" s="86" t="str">
        <f>'F-N° Seg Contrat'!A17</f>
        <v>HDI</v>
      </c>
      <c r="B17" s="180">
        <f>IF('F-N° Seg Contrat'!B17=0,"   ---",'G-Prima Tot x Tip V'!B17/'F-N° Seg Contrat'!B17*1000)</f>
        <v>8750</v>
      </c>
      <c r="C17" s="180">
        <f>IF('F-N° Seg Contrat'!C17=0,"   ---",'G-Prima Tot x Tip V'!C17/'F-N° Seg Contrat'!C17*1000)</f>
        <v>12000</v>
      </c>
      <c r="D17" s="180" t="str">
        <f>IF('F-N° Seg Contrat'!D17=0,"   ---",'G-Prima Tot x Tip V'!D17/'F-N° Seg Contrat'!D17*1000)</f>
        <v>   ---</v>
      </c>
      <c r="E17" s="180" t="str">
        <f>IF('F-N° Seg Contrat'!E17=0,"   ---",'G-Prima Tot x Tip V'!E17/'F-N° Seg Contrat'!E17*1000)</f>
        <v>   ---</v>
      </c>
      <c r="F17" s="180" t="str">
        <f>IF('F-N° Seg Contrat'!F17=0,"   ---",'G-Prima Tot x Tip V'!F17/'F-N° Seg Contrat'!F17*1000)</f>
        <v>   ---</v>
      </c>
      <c r="G17" s="180" t="str">
        <f>IF('F-N° Seg Contrat'!G17=0,"   ---",'G-Prima Tot x Tip V'!G17/'F-N° Seg Contrat'!G17*1000)</f>
        <v>   ---</v>
      </c>
      <c r="H17" s="180" t="str">
        <f>IF('F-N° Seg Contrat'!H17=0,"   ---",'G-Prima Tot x Tip V'!H17/'F-N° Seg Contrat'!H17*1000)</f>
        <v>   ---</v>
      </c>
      <c r="I17" s="190">
        <f>IF('F-N° Seg Contrat'!I17=0,"   ---",'G-Prima Tot x Tip V'!I17/'F-N° Seg Contrat'!I17*1000)</f>
        <v>9400</v>
      </c>
    </row>
    <row r="18" spans="1:9" ht="12.75">
      <c r="A18" s="86" t="str">
        <f>'F-N° Seg Contrat'!A18</f>
        <v>Liberty</v>
      </c>
      <c r="B18" s="180">
        <f>IF('F-N° Seg Contrat'!B18=0,"   ---",'G-Prima Tot x Tip V'!B18/'F-N° Seg Contrat'!B18*1000)</f>
        <v>7535.381565906839</v>
      </c>
      <c r="C18" s="180">
        <f>IF('F-N° Seg Contrat'!C18=0,"   ---",'G-Prima Tot x Tip V'!C18/'F-N° Seg Contrat'!C18*1000)</f>
        <v>8432.432432432432</v>
      </c>
      <c r="D18" s="180" t="str">
        <f>IF('F-N° Seg Contrat'!D18=0,"   ---",'G-Prima Tot x Tip V'!D18/'F-N° Seg Contrat'!D18*1000)</f>
        <v>   ---</v>
      </c>
      <c r="E18" s="180" t="str">
        <f>IF('F-N° Seg Contrat'!E18=0,"   ---",'G-Prima Tot x Tip V'!E18/'F-N° Seg Contrat'!E18*1000)</f>
        <v>   ---</v>
      </c>
      <c r="F18" s="180">
        <f>IF('F-N° Seg Contrat'!F18=0,"   ---",'G-Prima Tot x Tip V'!F18/'F-N° Seg Contrat'!F18*1000)</f>
        <v>25000</v>
      </c>
      <c r="G18" s="180" t="str">
        <f>IF('F-N° Seg Contrat'!G18=0,"   ---",'G-Prima Tot x Tip V'!G18/'F-N° Seg Contrat'!G18*1000)</f>
        <v>   ---</v>
      </c>
      <c r="H18" s="180" t="str">
        <f>IF('F-N° Seg Contrat'!H18=0,"   ---",'G-Prima Tot x Tip V'!H18/'F-N° Seg Contrat'!H18*1000)</f>
        <v>   ---</v>
      </c>
      <c r="I18" s="190">
        <f>IF('F-N° Seg Contrat'!I18=0,"   ---",'G-Prima Tot x Tip V'!I18/'F-N° Seg Contrat'!I18*1000)</f>
        <v>7558.570870753612</v>
      </c>
    </row>
    <row r="19" spans="1:9" ht="12.75">
      <c r="A19" s="86" t="str">
        <f>'F-N° Seg Contrat'!A19</f>
        <v>Magallanes</v>
      </c>
      <c r="B19" s="180">
        <f>IF('F-N° Seg Contrat'!B19=0,"   ---",'G-Prima Tot x Tip V'!B19/'F-N° Seg Contrat'!B19*1000)</f>
        <v>9706.858005008535</v>
      </c>
      <c r="C19" s="180">
        <f>IF('F-N° Seg Contrat'!C19=0,"   ---",'G-Prima Tot x Tip V'!C19/'F-N° Seg Contrat'!C19*1000)</f>
        <v>12064.179739039251</v>
      </c>
      <c r="D19" s="180">
        <f>IF('F-N° Seg Contrat'!D19=0,"   ---",'G-Prima Tot x Tip V'!D19/'F-N° Seg Contrat'!D19*1000)</f>
        <v>20028.51914098973</v>
      </c>
      <c r="E19" s="180">
        <f>IF('F-N° Seg Contrat'!E19=0,"   ---",'G-Prima Tot x Tip V'!E19/'F-N° Seg Contrat'!E19*1000)</f>
        <v>41773.49662415604</v>
      </c>
      <c r="F19" s="180">
        <f>IF('F-N° Seg Contrat'!F19=0,"   ---",'G-Prima Tot x Tip V'!F19/'F-N° Seg Contrat'!F19*1000)</f>
        <v>37048.31102600282</v>
      </c>
      <c r="G19" s="180">
        <f>IF('F-N° Seg Contrat'!G19=0,"   ---",'G-Prima Tot x Tip V'!G19/'F-N° Seg Contrat'!G19*1000)</f>
        <v>18111.304369663485</v>
      </c>
      <c r="H19" s="180">
        <f>IF('F-N° Seg Contrat'!H19=0,"   ---",'G-Prima Tot x Tip V'!H19/'F-N° Seg Contrat'!H19*1000)</f>
        <v>33193.22018188178</v>
      </c>
      <c r="I19" s="190">
        <f>IF('F-N° Seg Contrat'!I19=0,"   ---",'G-Prima Tot x Tip V'!I19/'F-N° Seg Contrat'!I19*1000)</f>
        <v>11845.70277302722</v>
      </c>
    </row>
    <row r="20" spans="1:9" ht="12.75">
      <c r="A20" s="86" t="str">
        <f>'F-N° Seg Contrat'!A20</f>
        <v>Mapfre</v>
      </c>
      <c r="B20" s="180">
        <f>IF('F-N° Seg Contrat'!B20=0,"   ---",'G-Prima Tot x Tip V'!B20/'F-N° Seg Contrat'!B20*1000)</f>
        <v>5291.585753167456</v>
      </c>
      <c r="C20" s="180">
        <f>IF('F-N° Seg Contrat'!C20=0,"   ---",'G-Prima Tot x Tip V'!C20/'F-N° Seg Contrat'!C20*1000)</f>
        <v>8845.806159492244</v>
      </c>
      <c r="D20" s="180">
        <f>IF('F-N° Seg Contrat'!D20=0,"   ---",'G-Prima Tot x Tip V'!D20/'F-N° Seg Contrat'!D20*1000)</f>
        <v>13998.846502430584</v>
      </c>
      <c r="E20" s="180">
        <f>IF('F-N° Seg Contrat'!E20=0,"   ---",'G-Prima Tot x Tip V'!E20/'F-N° Seg Contrat'!E20*1000)</f>
        <v>76819.84334203655</v>
      </c>
      <c r="F20" s="180">
        <f>IF('F-N° Seg Contrat'!F20=0,"   ---",'G-Prima Tot x Tip V'!F20/'F-N° Seg Contrat'!F20*1000)</f>
        <v>30882.73983865166</v>
      </c>
      <c r="G20" s="180">
        <f>IF('F-N° Seg Contrat'!G20=0,"   ---",'G-Prima Tot x Tip V'!G20/'F-N° Seg Contrat'!G20*1000)</f>
        <v>15685.51912568306</v>
      </c>
      <c r="H20" s="180">
        <f>IF('F-N° Seg Contrat'!H20=0,"   ---",'G-Prima Tot x Tip V'!H20/'F-N° Seg Contrat'!H20*1000)</f>
        <v>5509.096050523141</v>
      </c>
      <c r="I20" s="190">
        <f>IF('F-N° Seg Contrat'!I20=0,"   ---",'G-Prima Tot x Tip V'!I20/'F-N° Seg Contrat'!I20*1000)</f>
        <v>7794.678097315516</v>
      </c>
    </row>
    <row r="21" spans="1:9" ht="12.75">
      <c r="A21" s="86" t="str">
        <f>'F-N° Seg Contrat'!A21</f>
        <v>Mutual de Seguros</v>
      </c>
      <c r="B21" s="180">
        <f>IF('F-N° Seg Contrat'!B21=0,"   ---",'G-Prima Tot x Tip V'!B21/'F-N° Seg Contrat'!B21*1000)</f>
        <v>7681.703124409687</v>
      </c>
      <c r="C21" s="180">
        <f>IF('F-N° Seg Contrat'!C21=0,"   ---",'G-Prima Tot x Tip V'!C21/'F-N° Seg Contrat'!C21*1000)</f>
        <v>10353.281853281853</v>
      </c>
      <c r="D21" s="180" t="str">
        <f>IF('F-N° Seg Contrat'!D21=0,"   ---",'G-Prima Tot x Tip V'!D21/'F-N° Seg Contrat'!D21*1000)</f>
        <v>   ---</v>
      </c>
      <c r="E21" s="180" t="str">
        <f>IF('F-N° Seg Contrat'!E21=0,"   ---",'G-Prima Tot x Tip V'!E21/'F-N° Seg Contrat'!E21*1000)</f>
        <v>   ---</v>
      </c>
      <c r="F21" s="180">
        <f>IF('F-N° Seg Contrat'!F21=0,"   ---",'G-Prima Tot x Tip V'!F21/'F-N° Seg Contrat'!F21*1000)</f>
        <v>38658.0310880829</v>
      </c>
      <c r="G21" s="180" t="str">
        <f>IF('F-N° Seg Contrat'!G21=0,"   ---",'G-Prima Tot x Tip V'!G21/'F-N° Seg Contrat'!G21*1000)</f>
        <v>   ---</v>
      </c>
      <c r="H21" s="180">
        <f>IF('F-N° Seg Contrat'!H21=0,"   ---",'G-Prima Tot x Tip V'!H21/'F-N° Seg Contrat'!H21*1000)</f>
        <v>10849.14463452566</v>
      </c>
      <c r="I21" s="190">
        <f>IF('F-N° Seg Contrat'!I21=0,"   ---",'G-Prima Tot x Tip V'!I21/'F-N° Seg Contrat'!I21*1000)</f>
        <v>8474.288856092831</v>
      </c>
    </row>
    <row r="22" spans="1:9" ht="12.75">
      <c r="A22" s="86" t="str">
        <f>'F-N° Seg Contrat'!A22</f>
        <v>Penta Security</v>
      </c>
      <c r="B22" s="180">
        <f>IF('F-N° Seg Contrat'!B22=0,"   ---",'G-Prima Tot x Tip V'!B22/'F-N° Seg Contrat'!B22*1000)</f>
        <v>7143.3267799013765</v>
      </c>
      <c r="C22" s="180">
        <f>IF('F-N° Seg Contrat'!C22=0,"   ---",'G-Prima Tot x Tip V'!C22/'F-N° Seg Contrat'!C22*1000)</f>
        <v>8964.778888668181</v>
      </c>
      <c r="D22" s="180">
        <f>IF('F-N° Seg Contrat'!D22=0,"   ---",'G-Prima Tot x Tip V'!D22/'F-N° Seg Contrat'!D22*1000)</f>
        <v>13489.046289359576</v>
      </c>
      <c r="E22" s="180">
        <f>IF('F-N° Seg Contrat'!E22=0,"   ---",'G-Prima Tot x Tip V'!E22/'F-N° Seg Contrat'!E22*1000)</f>
        <v>88427.19989406077</v>
      </c>
      <c r="F22" s="180">
        <f>IF('F-N° Seg Contrat'!F22=0,"   ---",'G-Prima Tot x Tip V'!F22/'F-N° Seg Contrat'!F22*1000)</f>
        <v>30780.9012723008</v>
      </c>
      <c r="G22" s="180">
        <f>IF('F-N° Seg Contrat'!G22=0,"   ---",'G-Prima Tot x Tip V'!G22/'F-N° Seg Contrat'!G22*1000)</f>
        <v>17751.44941088461</v>
      </c>
      <c r="H22" s="180">
        <f>IF('F-N° Seg Contrat'!H22=0,"   ---",'G-Prima Tot x Tip V'!H22/'F-N° Seg Contrat'!H22*1000)</f>
        <v>9166.248746238716</v>
      </c>
      <c r="I22" s="190">
        <f>IF('F-N° Seg Contrat'!I22=0,"   ---",'G-Prima Tot x Tip V'!I22/'F-N° Seg Contrat'!I22*1000)</f>
        <v>11830.121030782107</v>
      </c>
    </row>
    <row r="23" spans="1:9" ht="12.75">
      <c r="A23" s="86" t="str">
        <f>'F-N° Seg Contrat'!A23</f>
        <v>Renta Nacional</v>
      </c>
      <c r="B23" s="180">
        <f>IF('F-N° Seg Contrat'!B23=0,"   ---",'G-Prima Tot x Tip V'!B23/'F-N° Seg Contrat'!B23*1000)</f>
        <v>8883.401920438959</v>
      </c>
      <c r="C23" s="180">
        <f>IF('F-N° Seg Contrat'!C23=0,"   ---",'G-Prima Tot x Tip V'!C23/'F-N° Seg Contrat'!C23*1000)</f>
        <v>10684.09586056645</v>
      </c>
      <c r="D23" s="180">
        <f>IF('F-N° Seg Contrat'!D23=0,"   ---",'G-Prima Tot x Tip V'!D23/'F-N° Seg Contrat'!D23*1000)</f>
        <v>18545.454545454548</v>
      </c>
      <c r="E23" s="180">
        <f>IF('F-N° Seg Contrat'!E23=0,"   ---",'G-Prima Tot x Tip V'!E23/'F-N° Seg Contrat'!E23*1000)</f>
        <v>36482.04787234042</v>
      </c>
      <c r="F23" s="180" t="str">
        <f>IF('F-N° Seg Contrat'!F23=0,"   ---",'G-Prima Tot x Tip V'!F23/'F-N° Seg Contrat'!F23*1000)</f>
        <v>   ---</v>
      </c>
      <c r="G23" s="180">
        <f>IF('F-N° Seg Contrat'!G23=0,"   ---",'G-Prima Tot x Tip V'!G23/'F-N° Seg Contrat'!G23*1000)</f>
        <v>7000</v>
      </c>
      <c r="H23" s="180">
        <f>IF('F-N° Seg Contrat'!H23=0,"   ---",'G-Prima Tot x Tip V'!H23/'F-N° Seg Contrat'!H23*1000)</f>
        <v>13479.72972972973</v>
      </c>
      <c r="I23" s="190">
        <f>IF('F-N° Seg Contrat'!I23=0,"   ---",'G-Prima Tot x Tip V'!I23/'F-N° Seg Contrat'!I23*1000)</f>
        <v>28914.542020774315</v>
      </c>
    </row>
    <row r="24" spans="1:9" ht="12.75">
      <c r="A24" s="86" t="str">
        <f>'F-N° Seg Contrat'!A24</f>
        <v>RSA</v>
      </c>
      <c r="B24" s="180">
        <f>IF('F-N° Seg Contrat'!B24=0,"   ---",'G-Prima Tot x Tip V'!B24/'F-N° Seg Contrat'!B24*1000)</f>
        <v>6227.344206901033</v>
      </c>
      <c r="C24" s="180">
        <f>IF('F-N° Seg Contrat'!C24=0,"   ---",'G-Prima Tot x Tip V'!C24/'F-N° Seg Contrat'!C24*1000)</f>
        <v>7283.77851613981</v>
      </c>
      <c r="D24" s="180">
        <f>IF('F-N° Seg Contrat'!D24=0,"   ---",'G-Prima Tot x Tip V'!D24/'F-N° Seg Contrat'!D24*1000)</f>
        <v>18483.857173401753</v>
      </c>
      <c r="E24" s="180">
        <f>IF('F-N° Seg Contrat'!E24=0,"   ---",'G-Prima Tot x Tip V'!E24/'F-N° Seg Contrat'!E24*1000)</f>
        <v>26938.307030129123</v>
      </c>
      <c r="F24" s="180">
        <f>IF('F-N° Seg Contrat'!F24=0,"   ---",'G-Prima Tot x Tip V'!F24/'F-N° Seg Contrat'!F24*1000)</f>
        <v>34183.93068137062</v>
      </c>
      <c r="G24" s="180">
        <f>IF('F-N° Seg Contrat'!G24=0,"   ---",'G-Prima Tot x Tip V'!G24/'F-N° Seg Contrat'!G24*1000)</f>
        <v>18647.904191616766</v>
      </c>
      <c r="H24" s="180">
        <f>IF('F-N° Seg Contrat'!H24=0,"   ---",'G-Prima Tot x Tip V'!H24/'F-N° Seg Contrat'!H24*1000)</f>
        <v>5346.482577251808</v>
      </c>
      <c r="I24" s="190">
        <f>IF('F-N° Seg Contrat'!I24=0,"   ---",'G-Prima Tot x Tip V'!I24/'F-N° Seg Contrat'!I24*1000)</f>
        <v>8432.600420581894</v>
      </c>
    </row>
    <row r="25" spans="1:10" ht="12.75">
      <c r="A25" s="86" t="str">
        <f>'F-N° Seg Contrat'!A25</f>
        <v>SURA</v>
      </c>
      <c r="B25" s="180" t="str">
        <f>IF('F-N° Seg Contrat'!B25=0,"   ---",'G-Prima Tot x Tip V'!B25/'F-N° Seg Contrat'!B25*1000)</f>
        <v>   ---</v>
      </c>
      <c r="C25" s="180" t="str">
        <f>IF('F-N° Seg Contrat'!C25=0,"   ---",'G-Prima Tot x Tip V'!C25/'F-N° Seg Contrat'!C25*1000)</f>
        <v>   ---</v>
      </c>
      <c r="D25" s="180" t="str">
        <f>IF('F-N° Seg Contrat'!D25=0,"   ---",'G-Prima Tot x Tip V'!D25/'F-N° Seg Contrat'!D25*1000)</f>
        <v>   ---</v>
      </c>
      <c r="E25" s="180" t="str">
        <f>IF('F-N° Seg Contrat'!E25=0,"   ---",'G-Prima Tot x Tip V'!E25/'F-N° Seg Contrat'!E25*1000)</f>
        <v>   ---</v>
      </c>
      <c r="F25" s="180" t="str">
        <f>IF('F-N° Seg Contrat'!F25=0,"   ---",'G-Prima Tot x Tip V'!F25/'F-N° Seg Contrat'!F25*1000)</f>
        <v>   ---</v>
      </c>
      <c r="G25" s="180" t="str">
        <f>IF('F-N° Seg Contrat'!G25=0,"   ---",'G-Prima Tot x Tip V'!G25/'F-N° Seg Contrat'!G25*1000)</f>
        <v>   ---</v>
      </c>
      <c r="H25" s="180" t="str">
        <f>IF('F-N° Seg Contrat'!H25=0,"   ---",'G-Prima Tot x Tip V'!H25/'F-N° Seg Contrat'!H25*1000)</f>
        <v>   ---</v>
      </c>
      <c r="I25" s="190" t="str">
        <f>IF('F-N° Seg Contrat'!I25=0,"   ---",'G-Prima Tot x Tip V'!I25/'F-N° Seg Contrat'!I25*1000)</f>
        <v>   ---</v>
      </c>
      <c r="J25" s="181"/>
    </row>
    <row r="26" spans="1:10" ht="12.75">
      <c r="A26" s="86" t="str">
        <f>'F-N° Seg Contrat'!A26</f>
        <v>Zenit</v>
      </c>
      <c r="B26" s="180">
        <f>IF('F-N° Seg Contrat'!B26=0,"   ---",'G-Prima Tot x Tip V'!B26/'F-N° Seg Contrat'!B26*1000)</f>
        <v>6438.708419958421</v>
      </c>
      <c r="C26" s="180">
        <f>IF('F-N° Seg Contrat'!C26=0,"   ---",'G-Prima Tot x Tip V'!C26/'F-N° Seg Contrat'!C26*1000)</f>
        <v>9497.727450826736</v>
      </c>
      <c r="D26" s="180">
        <f>IF('F-N° Seg Contrat'!D26=0,"   ---",'G-Prima Tot x Tip V'!D26/'F-N° Seg Contrat'!D26*1000)</f>
        <v>20000</v>
      </c>
      <c r="E26" s="180" t="str">
        <f>IF('F-N° Seg Contrat'!E26=0,"   ---",'G-Prima Tot x Tip V'!E26/'F-N° Seg Contrat'!E26*1000)</f>
        <v>   ---</v>
      </c>
      <c r="F26" s="180">
        <f>IF('F-N° Seg Contrat'!F26=0,"   ---",'G-Prima Tot x Tip V'!F26/'F-N° Seg Contrat'!F26*1000)</f>
        <v>32908.666100254886</v>
      </c>
      <c r="G26" s="180">
        <f>IF('F-N° Seg Contrat'!G26=0,"   ---",'G-Prima Tot x Tip V'!G26/'F-N° Seg Contrat'!G26*1000)</f>
        <v>20833.333333333332</v>
      </c>
      <c r="H26" s="189">
        <f>IF('F-N° Seg Contrat'!H26=0,"   ---",'G-Prima Tot x Tip V'!H26/'F-N° Seg Contrat'!H26*1000)</f>
        <v>7661.3861386138615</v>
      </c>
      <c r="I26" s="191">
        <f>IF('F-N° Seg Contrat'!I26=0,"   ---",'G-Prima Tot x Tip V'!I26/'F-N° Seg Contrat'!I26*1000)</f>
        <v>7778.194382481087</v>
      </c>
      <c r="J26" s="181"/>
    </row>
    <row r="27" spans="1:10" ht="12.75">
      <c r="A27" s="64"/>
      <c r="B27" s="182"/>
      <c r="C27" s="84"/>
      <c r="D27" s="84"/>
      <c r="E27" s="84"/>
      <c r="F27" s="84"/>
      <c r="G27" s="84"/>
      <c r="H27" s="175"/>
      <c r="I27" s="192"/>
      <c r="J27" s="181"/>
    </row>
    <row r="28" spans="1:9" ht="12.75">
      <c r="A28" s="69" t="s">
        <v>14</v>
      </c>
      <c r="B28" s="11">
        <f>'G-Prima Tot x Tip V'!B28/'F-N° Seg Contrat'!B28*1000</f>
        <v>6970.834844873893</v>
      </c>
      <c r="C28" s="11">
        <f>'G-Prima Tot x Tip V'!C28/'F-N° Seg Contrat'!C28*1000</f>
        <v>9621.150368873643</v>
      </c>
      <c r="D28" s="11">
        <f>'G-Prima Tot x Tip V'!D28/'F-N° Seg Contrat'!D28*1000</f>
        <v>15839.120050190058</v>
      </c>
      <c r="E28" s="11">
        <f>'G-Prima Tot x Tip V'!E28/'F-N° Seg Contrat'!E28*1000</f>
        <v>58515.20293219304</v>
      </c>
      <c r="F28" s="11">
        <f>'G-Prima Tot x Tip V'!F28/'F-N° Seg Contrat'!F28*1000</f>
        <v>30031.19372389536</v>
      </c>
      <c r="G28" s="11">
        <f>'G-Prima Tot x Tip V'!G28/'F-N° Seg Contrat'!G28*1000</f>
        <v>17683.92861029862</v>
      </c>
      <c r="H28" s="11">
        <f>'G-Prima Tot x Tip V'!H28/'F-N° Seg Contrat'!H28*1000</f>
        <v>12412.419094053423</v>
      </c>
      <c r="I28" s="193">
        <f>'G-Prima Tot x Tip V'!I28/'F-N° Seg Contrat'!I28*1000</f>
        <v>9855.674394501564</v>
      </c>
    </row>
    <row r="29" spans="1:9" ht="12.75">
      <c r="A29" s="85"/>
      <c r="B29" s="75"/>
      <c r="C29" s="75"/>
      <c r="D29" s="75"/>
      <c r="E29" s="75"/>
      <c r="F29" s="75"/>
      <c r="G29" s="75"/>
      <c r="H29" s="75"/>
      <c r="I29" s="194"/>
    </row>
    <row r="30" spans="1:9" ht="12.75">
      <c r="A30" s="77"/>
      <c r="B30" s="51"/>
      <c r="C30" s="51"/>
      <c r="D30" s="51"/>
      <c r="E30" s="51"/>
      <c r="F30" s="51"/>
      <c r="G30" s="51"/>
      <c r="H30" s="51"/>
      <c r="I30" s="49"/>
    </row>
    <row r="31" spans="1:9" ht="12.75">
      <c r="A31" s="77"/>
      <c r="B31" s="51"/>
      <c r="C31" s="51"/>
      <c r="D31" s="51"/>
      <c r="E31" s="51"/>
      <c r="F31" s="51"/>
      <c r="G31" s="51"/>
      <c r="H31" s="51"/>
      <c r="I31" s="49"/>
    </row>
    <row r="32" spans="1:9" ht="12.75">
      <c r="A32" s="77"/>
      <c r="B32" s="51"/>
      <c r="C32" s="51"/>
      <c r="D32" s="51"/>
      <c r="E32" s="51"/>
      <c r="F32" s="51"/>
      <c r="G32" s="51"/>
      <c r="H32" s="51"/>
      <c r="I32" s="49"/>
    </row>
    <row r="33" spans="1:9" ht="12.75">
      <c r="A33" s="77"/>
      <c r="B33" s="51"/>
      <c r="C33" s="51"/>
      <c r="D33" s="51"/>
      <c r="E33" s="51"/>
      <c r="F33" s="51"/>
      <c r="G33" s="51"/>
      <c r="H33" s="51"/>
      <c r="I33" s="49"/>
    </row>
  </sheetData>
  <sheetProtection/>
  <printOptions/>
  <pageMargins left="1.18" right="0.75" top="0.81" bottom="1" header="0" footer="0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H4" sqref="H4"/>
    </sheetView>
  </sheetViews>
  <sheetFormatPr defaultColWidth="11.421875" defaultRowHeight="12.75"/>
  <sheetData>
    <row r="2" ht="12.75">
      <c r="B2" s="188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Valenzuela Cifuentes Mario</cp:lastModifiedBy>
  <cp:lastPrinted>2014-05-05T15:08:12Z</cp:lastPrinted>
  <dcterms:created xsi:type="dcterms:W3CDTF">1998-11-26T15:05:36Z</dcterms:created>
  <dcterms:modified xsi:type="dcterms:W3CDTF">2016-05-30T16:07:05Z</dcterms:modified>
  <cp:category/>
  <cp:version/>
  <cp:contentType/>
  <cp:contentStatus/>
</cp:coreProperties>
</file>